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omab\Desktop\"/>
    </mc:Choice>
  </mc:AlternateContent>
  <bookViews>
    <workbookView xWindow="0" yWindow="0" windowWidth="15360" windowHeight="7020"/>
  </bookViews>
  <sheets>
    <sheet name="Budget" sheetId="1" r:id="rId1"/>
    <sheet name="Checking" sheetId="5" r:id="rId2"/>
    <sheet name="Savings" sheetId="2" r:id="rId3"/>
    <sheet name="Teacher Fund" sheetId="3" r:id="rId4"/>
    <sheet name="Carnival" sheetId="4" state="hidden" r:id="rId5"/>
    <sheet name="Classroom Parties" sheetId="6" r:id="rId6"/>
    <sheet name="Carnival " sheetId="8" r:id="rId7"/>
    <sheet name="PTO Big Ideas" sheetId="9" r:id="rId8"/>
  </sheets>
  <externalReferences>
    <externalReference r:id="rId9"/>
  </externalReferences>
  <definedNames>
    <definedName name="_xlnm._FilterDatabase" localSheetId="1" hidden="1">Checking!$A$1:$K$157</definedName>
    <definedName name="Accounts" localSheetId="0">Budget!$A$5:$A$10,Budget!$A$15:$A$46</definedName>
    <definedName name="Accounts">[1]Budget!$A$5:$A$13,[1]Budget!$A$17:$A$44</definedName>
    <definedName name="_xlnm.Print_Area" localSheetId="0">Budget!$A$1:$E$55</definedName>
    <definedName name="_xlnm.Print_Area" localSheetId="1">Checking!$A$1:$G$232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C25" i="1"/>
  <c r="H25" i="1"/>
  <c r="F51" i="1" l="1"/>
  <c r="G51" i="1"/>
  <c r="H7" i="1"/>
  <c r="C24" i="1"/>
  <c r="H24" i="1"/>
  <c r="H45" i="1"/>
  <c r="H49" i="1"/>
  <c r="H46" i="1"/>
  <c r="H33" i="1"/>
  <c r="C16" i="1" l="1"/>
  <c r="H16" i="1"/>
  <c r="H40" i="1" l="1"/>
  <c r="H29" i="1" l="1"/>
  <c r="H34" i="1"/>
  <c r="G46" i="1"/>
  <c r="G17" i="1" l="1"/>
  <c r="G8" i="1"/>
  <c r="G29" i="1"/>
  <c r="G54" i="1" l="1"/>
  <c r="G18" i="1" l="1"/>
  <c r="G7" i="1"/>
  <c r="F33" i="1"/>
  <c r="G19" i="1"/>
  <c r="F38" i="1" l="1"/>
  <c r="G38" i="1"/>
  <c r="C33" i="1"/>
  <c r="F19" i="1"/>
  <c r="G21" i="1"/>
  <c r="C21" i="1" s="1"/>
  <c r="D21" i="1" s="1"/>
  <c r="F7" i="1" l="1"/>
  <c r="F49" i="1"/>
  <c r="F45" i="1" l="1"/>
  <c r="F46" i="1" l="1"/>
  <c r="F31" i="1"/>
  <c r="C31" i="1" s="1"/>
  <c r="F17" i="1" l="1"/>
  <c r="C17" i="1" s="1"/>
  <c r="D17" i="1" s="1"/>
  <c r="F29" i="1" l="1"/>
  <c r="C29" i="1" s="1"/>
  <c r="F54" i="1" l="1"/>
  <c r="D29" i="1" l="1"/>
  <c r="D33" i="1"/>
  <c r="I2" i="3"/>
  <c r="E84" i="3"/>
  <c r="E77" i="3"/>
  <c r="E69" i="3"/>
  <c r="E61" i="3"/>
  <c r="E46" i="3"/>
  <c r="E39" i="3"/>
  <c r="E32" i="3"/>
  <c r="E8" i="3"/>
  <c r="B95" i="3"/>
  <c r="B73" i="3"/>
  <c r="B66" i="3"/>
  <c r="B23" i="3"/>
  <c r="B16" i="3"/>
  <c r="B9" i="3"/>
  <c r="P53" i="1" l="1"/>
  <c r="P38" i="1"/>
  <c r="P47" i="1" l="1"/>
  <c r="P39" i="1" l="1"/>
  <c r="O53" i="1" l="1"/>
  <c r="O46" i="1"/>
  <c r="O39" i="1"/>
  <c r="O47" i="1" l="1"/>
  <c r="O22" i="1" l="1"/>
  <c r="O41" i="1"/>
  <c r="O15" i="1" l="1"/>
  <c r="D23" i="9" l="1"/>
  <c r="O8" i="1" l="1"/>
  <c r="O7" i="1"/>
  <c r="O38" i="1" l="1"/>
  <c r="O43" i="1"/>
  <c r="B27" i="8" l="1"/>
  <c r="O45" i="1"/>
  <c r="O30" i="1" l="1"/>
  <c r="O42" i="1" l="1"/>
  <c r="O32" i="1"/>
  <c r="O5" i="1" l="1"/>
  <c r="O54" i="1" l="1"/>
  <c r="N53" i="1" l="1"/>
  <c r="N46" i="1"/>
  <c r="N8" i="1"/>
  <c r="M38" i="1" l="1"/>
  <c r="M39" i="1"/>
  <c r="N39" i="1"/>
  <c r="N37" i="1" l="1"/>
  <c r="N26" i="1" l="1"/>
  <c r="N45" i="1" l="1"/>
  <c r="N44" i="1"/>
  <c r="M22" i="1" l="1"/>
  <c r="M15" i="1"/>
  <c r="M53" i="1"/>
  <c r="M20" i="1" l="1"/>
  <c r="M45" i="1" l="1"/>
  <c r="M26" i="1"/>
  <c r="M28" i="1" l="1"/>
  <c r="M6" i="1" l="1"/>
  <c r="D7" i="8"/>
  <c r="D6" i="8"/>
  <c r="D5" i="8"/>
  <c r="M46" i="1" l="1"/>
  <c r="M24" i="1" l="1"/>
  <c r="M19" i="1" l="1"/>
  <c r="L53" i="1" l="1"/>
  <c r="L27" i="1" l="1"/>
  <c r="C27" i="8" l="1"/>
  <c r="B30" i="8" s="1"/>
  <c r="L22" i="1"/>
  <c r="L46" i="1"/>
  <c r="L8" i="1"/>
  <c r="D27" i="8" l="1"/>
  <c r="L19" i="1"/>
  <c r="C19" i="1" s="1"/>
  <c r="L7" i="1" l="1"/>
  <c r="L38" i="1" l="1"/>
  <c r="L15" i="1" l="1"/>
  <c r="K8" i="1" l="1"/>
  <c r="K53" i="1"/>
  <c r="K46" i="1" l="1"/>
  <c r="K45" i="1" l="1"/>
  <c r="K5" i="1" l="1"/>
  <c r="K9" i="1" l="1"/>
  <c r="K38" i="1"/>
  <c r="K24" i="1"/>
  <c r="J53" i="1" l="1"/>
  <c r="J46" i="1" l="1"/>
  <c r="J9" i="1"/>
  <c r="J45" i="1" l="1"/>
  <c r="J8" i="1" l="1"/>
  <c r="J30" i="1"/>
  <c r="J38" i="1"/>
  <c r="C38" i="1" l="1"/>
  <c r="I53" i="1"/>
  <c r="I9" i="1" l="1"/>
  <c r="I8" i="1"/>
  <c r="I7" i="1" l="1"/>
  <c r="C34" i="1" l="1"/>
  <c r="C7" i="1" l="1"/>
  <c r="H53" i="1"/>
  <c r="G53" i="1" l="1"/>
  <c r="C45" i="1" l="1"/>
  <c r="F53" i="1" l="1"/>
  <c r="C46" i="1" l="1"/>
  <c r="D47" i="1" l="1"/>
  <c r="P50" i="1" l="1"/>
  <c r="O50" i="1"/>
  <c r="N50" i="1"/>
  <c r="M50" i="1"/>
  <c r="L50" i="1"/>
  <c r="K50" i="1"/>
  <c r="J50" i="1"/>
  <c r="I50" i="1"/>
  <c r="H50" i="1"/>
  <c r="H51" i="1" s="1"/>
  <c r="G50" i="1"/>
  <c r="B50" i="1"/>
  <c r="F50" i="1" l="1"/>
  <c r="E98" i="3" l="1"/>
  <c r="B16" i="2" l="1"/>
  <c r="D41" i="1" l="1"/>
  <c r="D20" i="1"/>
  <c r="C49" i="1"/>
  <c r="D49" i="1" s="1"/>
  <c r="E16" i="3" l="1"/>
  <c r="B8" i="8" l="1"/>
  <c r="D8" i="8" l="1"/>
  <c r="H38" i="6" l="1"/>
  <c r="H28" i="6"/>
  <c r="H18" i="6"/>
  <c r="H8" i="6"/>
  <c r="E48" i="6"/>
  <c r="E38" i="6"/>
  <c r="E28" i="6"/>
  <c r="E18" i="6"/>
  <c r="E8" i="6"/>
  <c r="B58" i="6"/>
  <c r="B48" i="6"/>
  <c r="B38" i="6"/>
  <c r="B28" i="6"/>
  <c r="B18" i="6"/>
  <c r="B8" i="6"/>
  <c r="D24" i="1" l="1"/>
  <c r="D19" i="1" l="1"/>
  <c r="D10" i="1" l="1"/>
  <c r="B55" i="1"/>
  <c r="C55" i="1" l="1"/>
  <c r="C25" i="4" l="1"/>
  <c r="C21" i="4" l="1"/>
  <c r="B11" i="1" l="1"/>
  <c r="H11" i="1"/>
  <c r="I11" i="1"/>
  <c r="I51" i="1" s="1"/>
  <c r="J11" i="1"/>
  <c r="J51" i="1" s="1"/>
  <c r="K11" i="1"/>
  <c r="K51" i="1" s="1"/>
  <c r="L11" i="1"/>
  <c r="M11" i="1"/>
  <c r="N11" i="1"/>
  <c r="O11" i="1"/>
  <c r="P11" i="1"/>
  <c r="G11" i="1" l="1"/>
  <c r="F11" i="1" l="1"/>
  <c r="D5" i="1" l="1"/>
  <c r="D6" i="4" l="1"/>
  <c r="D7" i="4"/>
  <c r="D8" i="4"/>
  <c r="D5" i="4" l="1"/>
  <c r="C9" i="4"/>
  <c r="C26" i="4"/>
  <c r="B33" i="3" l="1"/>
  <c r="B88" i="3"/>
  <c r="D13" i="4" l="1"/>
  <c r="E25" i="3" l="1"/>
  <c r="B82" i="3"/>
  <c r="D14" i="4" l="1"/>
  <c r="D15" i="4"/>
  <c r="D16" i="4"/>
  <c r="D17" i="4"/>
  <c r="D18" i="4"/>
  <c r="D19" i="4"/>
  <c r="D20" i="4"/>
  <c r="F55" i="1" l="1"/>
  <c r="G55" i="1"/>
  <c r="E54" i="3"/>
  <c r="H55" i="1" l="1"/>
  <c r="B57" i="3"/>
  <c r="I55" i="1" l="1"/>
  <c r="J55" i="1" l="1"/>
  <c r="K55" i="1" l="1"/>
  <c r="L55" i="1" l="1"/>
  <c r="M55" i="1" l="1"/>
  <c r="N55" i="1" l="1"/>
  <c r="O55" i="1" l="1"/>
  <c r="P55" i="1" l="1"/>
  <c r="B9" i="4" l="1"/>
  <c r="D9" i="4" s="1"/>
  <c r="B21" i="4"/>
  <c r="E91" i="3"/>
  <c r="B50" i="3"/>
  <c r="B43" i="3"/>
  <c r="I4" i="3" l="1"/>
  <c r="D21" i="4"/>
  <c r="B23" i="4"/>
  <c r="C23" i="4"/>
  <c r="C27" i="4" s="1"/>
  <c r="D23" i="4" l="1"/>
  <c r="D27" i="1"/>
  <c r="D28" i="1"/>
  <c r="D32" i="1"/>
  <c r="D36" i="1"/>
  <c r="D23" i="1"/>
  <c r="D43" i="1"/>
  <c r="D7" i="1" l="1"/>
  <c r="C11" i="1"/>
  <c r="D6" i="1"/>
  <c r="D44" i="1"/>
  <c r="D42" i="1"/>
  <c r="D34" i="1"/>
  <c r="D30" i="1"/>
  <c r="D26" i="1"/>
  <c r="D38" i="1"/>
  <c r="D37" i="1"/>
  <c r="D35" i="1"/>
  <c r="D31" i="1"/>
  <c r="D25" i="1"/>
  <c r="D18" i="1"/>
  <c r="D16" i="1"/>
  <c r="D8" i="1"/>
  <c r="D15" i="1"/>
  <c r="D9" i="1"/>
  <c r="C50" i="1" l="1"/>
  <c r="D11" i="1"/>
  <c r="D45" i="1"/>
  <c r="D46" i="1"/>
  <c r="D22" i="1" l="1"/>
  <c r="D50" i="1" s="1"/>
  <c r="I3" i="3"/>
</calcChain>
</file>

<file path=xl/sharedStrings.xml><?xml version="1.0" encoding="utf-8"?>
<sst xmlns="http://schemas.openxmlformats.org/spreadsheetml/2006/main" count="561" uniqueCount="305">
  <si>
    <t>Total Cash</t>
  </si>
  <si>
    <t>Savings Balance</t>
  </si>
  <si>
    <t>Checking Balance</t>
  </si>
  <si>
    <t>Carnival Subtotal</t>
  </si>
  <si>
    <t>PTO Basket</t>
  </si>
  <si>
    <t>Prizes</t>
  </si>
  <si>
    <t>Miscellaneous</t>
  </si>
  <si>
    <t>Games</t>
  </si>
  <si>
    <t>Food</t>
  </si>
  <si>
    <t>Decorations</t>
  </si>
  <si>
    <t>Baskets</t>
  </si>
  <si>
    <t>Carnival Expenses</t>
  </si>
  <si>
    <t>Total Expenses</t>
  </si>
  <si>
    <t>Sixth grade trip</t>
  </si>
  <si>
    <t>Refreshment Committee</t>
  </si>
  <si>
    <t>Red Ribbon Week</t>
  </si>
  <si>
    <t>Picture Person</t>
  </si>
  <si>
    <t xml:space="preserve">Music Fund </t>
  </si>
  <si>
    <t>Mr. Saunders' Fund</t>
  </si>
  <si>
    <t>Library</t>
  </si>
  <si>
    <t>High School Scholarship</t>
  </si>
  <si>
    <t>Helping Hands/Donations</t>
  </si>
  <si>
    <t>Grundy Gear</t>
  </si>
  <si>
    <t>Filing (Not for Profit) Fees</t>
  </si>
  <si>
    <t>Christmas Lights</t>
  </si>
  <si>
    <t>Carnival</t>
  </si>
  <si>
    <t>Bank Charges</t>
  </si>
  <si>
    <t>Assemblies</t>
  </si>
  <si>
    <t>AR prizes</t>
  </si>
  <si>
    <t>Expenses</t>
  </si>
  <si>
    <t>Total Income</t>
  </si>
  <si>
    <t>Fast Food Night</t>
  </si>
  <si>
    <t>Book Fair</t>
  </si>
  <si>
    <t>Income</t>
  </si>
  <si>
    <t>Comments</t>
  </si>
  <si>
    <t>Difference</t>
  </si>
  <si>
    <t>Beginning Balance</t>
  </si>
  <si>
    <t>August Interest</t>
  </si>
  <si>
    <t>September interest</t>
  </si>
  <si>
    <t>October interest</t>
  </si>
  <si>
    <t>November interest</t>
  </si>
  <si>
    <t>December interest</t>
  </si>
  <si>
    <t>January Interest</t>
  </si>
  <si>
    <t>February Interest</t>
  </si>
  <si>
    <t>March Interest</t>
  </si>
  <si>
    <t xml:space="preserve">April interest </t>
  </si>
  <si>
    <t>May Interest</t>
  </si>
  <si>
    <t>Grant</t>
  </si>
  <si>
    <t>Total Fund</t>
  </si>
  <si>
    <t>Total Spent</t>
  </si>
  <si>
    <t>Total Remaining</t>
  </si>
  <si>
    <t>Amt left</t>
  </si>
  <si>
    <t>Kober</t>
  </si>
  <si>
    <t>Toraason</t>
  </si>
  <si>
    <t>Reinert</t>
  </si>
  <si>
    <t>Veskauf</t>
  </si>
  <si>
    <t>Gunn</t>
  </si>
  <si>
    <t>Weyland</t>
  </si>
  <si>
    <t>Kaisershot</t>
  </si>
  <si>
    <t>Bazzetta</t>
  </si>
  <si>
    <t>Wheat</t>
  </si>
  <si>
    <t>Dennis</t>
  </si>
  <si>
    <t>Budget</t>
  </si>
  <si>
    <t>Actual</t>
  </si>
  <si>
    <t>Carnival income</t>
  </si>
  <si>
    <t>Kitchen</t>
  </si>
  <si>
    <t>Wristbands</t>
  </si>
  <si>
    <t>Gross Income</t>
  </si>
  <si>
    <t>Net Income</t>
  </si>
  <si>
    <t>Date</t>
  </si>
  <si>
    <t>Check Number</t>
  </si>
  <si>
    <t>Written to:</t>
  </si>
  <si>
    <t>Amount</t>
  </si>
  <si>
    <t>Account</t>
  </si>
  <si>
    <t>Notes</t>
  </si>
  <si>
    <t>Cleared</t>
  </si>
  <si>
    <t>Donations</t>
  </si>
  <si>
    <t>Face Painters</t>
  </si>
  <si>
    <t>June Interest</t>
  </si>
  <si>
    <t>Gameball Run</t>
  </si>
  <si>
    <t xml:space="preserve">Teacher Appreciation  </t>
  </si>
  <si>
    <t xml:space="preserve">Teacher Fund </t>
  </si>
  <si>
    <t>Other</t>
  </si>
  <si>
    <t>Misc. Income</t>
  </si>
  <si>
    <t>Special Day -Laugh Olympics</t>
  </si>
  <si>
    <t>Fall Fundraiser - Fannie May</t>
  </si>
  <si>
    <t>Box Tops for Education</t>
  </si>
  <si>
    <t>Savings (Unbudgeted)</t>
  </si>
  <si>
    <t>Candy for games</t>
  </si>
  <si>
    <t>$300 less $100 from Ford</t>
  </si>
  <si>
    <t>2016/17 Carnival Summary</t>
  </si>
  <si>
    <t>Classroom Parties</t>
  </si>
  <si>
    <t>Shook</t>
  </si>
  <si>
    <t>Antonacci</t>
  </si>
  <si>
    <t>Grant-AM</t>
  </si>
  <si>
    <t>Amt Left</t>
  </si>
  <si>
    <t>Grant-PM</t>
  </si>
  <si>
    <t>$437 from 2/27 presale</t>
  </si>
  <si>
    <t>Starting cash</t>
  </si>
  <si>
    <t>Food and candy</t>
  </si>
  <si>
    <t>Game supplies, photobooth props, balloon guy</t>
  </si>
  <si>
    <t>Food/Candy</t>
  </si>
  <si>
    <t>Cake Walk</t>
  </si>
  <si>
    <t>Photo Booth</t>
  </si>
  <si>
    <t>Balloon Guy</t>
  </si>
  <si>
    <t>Anderson</t>
  </si>
  <si>
    <t>Maubach</t>
  </si>
  <si>
    <t>Stone</t>
  </si>
  <si>
    <t>Wendling</t>
  </si>
  <si>
    <t xml:space="preserve">2017/18 Carnival Summary </t>
  </si>
  <si>
    <t>Donations (Kroger/Amazon/Kohl's)</t>
  </si>
  <si>
    <t>One Time Expenses</t>
  </si>
  <si>
    <t>Box Tops</t>
  </si>
  <si>
    <t>Sixth grade t-shirts</t>
  </si>
  <si>
    <t>Sixth grade reception</t>
  </si>
  <si>
    <t>Recurring Expenses</t>
  </si>
  <si>
    <t>July Interest</t>
  </si>
  <si>
    <t>X</t>
  </si>
  <si>
    <t>Yearbook</t>
  </si>
  <si>
    <t>Commerce Bank</t>
  </si>
  <si>
    <t xml:space="preserve"> </t>
  </si>
  <si>
    <t>Amazon</t>
  </si>
  <si>
    <t>Bounce house</t>
  </si>
  <si>
    <t>Unbudgeted-PTO Big Ideas</t>
  </si>
  <si>
    <t>School Specialty</t>
  </si>
  <si>
    <t>Mystery Science</t>
  </si>
  <si>
    <t>Check #</t>
  </si>
  <si>
    <t>Grade/Classroom</t>
  </si>
  <si>
    <t>Committee for Children</t>
  </si>
  <si>
    <t>Kindergarten Kit</t>
  </si>
  <si>
    <t>Item(s)</t>
  </si>
  <si>
    <t>Lakeshore</t>
  </si>
  <si>
    <t>Carpet x 2</t>
  </si>
  <si>
    <t>6-W</t>
  </si>
  <si>
    <t>6-W &amp; 6-B</t>
  </si>
  <si>
    <t>Balance ball/cushions</t>
  </si>
  <si>
    <t>5-W</t>
  </si>
  <si>
    <t>5 Ergo seats</t>
  </si>
  <si>
    <t>2 Ergo seats</t>
  </si>
  <si>
    <t>K</t>
  </si>
  <si>
    <t>Euro Edge Kitchen</t>
  </si>
  <si>
    <t>Soft Rocker Chair</t>
  </si>
  <si>
    <t>3-K &amp; 3-G</t>
  </si>
  <si>
    <t>Basket supplies</t>
  </si>
  <si>
    <t>Basket donations</t>
  </si>
  <si>
    <t>Play with a Purpose</t>
  </si>
  <si>
    <t>Market set/Restaurant set/Role play set</t>
  </si>
  <si>
    <t>Tables</t>
  </si>
  <si>
    <t>5-W &amp; 5-V</t>
  </si>
  <si>
    <t>Easels/Cart/Paper/Trays</t>
  </si>
  <si>
    <t>Palos Sports</t>
  </si>
  <si>
    <t>PE</t>
  </si>
  <si>
    <t>5 mats, 2 balance beams</t>
  </si>
  <si>
    <t>6B</t>
  </si>
  <si>
    <t xml:space="preserve">Sofa </t>
  </si>
  <si>
    <t>Seating</t>
  </si>
  <si>
    <t>*3 of these are too big. Giving to 5/6th grades and reordering 3 more.  20% discount given to keep these 3.</t>
  </si>
  <si>
    <t>Matlock</t>
  </si>
  <si>
    <t>Ackerman</t>
  </si>
  <si>
    <t>Manthey</t>
  </si>
  <si>
    <t>1st</t>
  </si>
  <si>
    <t>2nd</t>
  </si>
  <si>
    <t>3rd</t>
  </si>
  <si>
    <t>4th</t>
  </si>
  <si>
    <t>5th</t>
  </si>
  <si>
    <t>Joos</t>
  </si>
  <si>
    <t>Gillhouse</t>
  </si>
  <si>
    <t>RTI</t>
  </si>
  <si>
    <t>(Hauter/Derrick/Stidman/Chadbourn)</t>
  </si>
  <si>
    <t>Rollins</t>
  </si>
  <si>
    <t>Bonham</t>
  </si>
  <si>
    <t>Speech</t>
  </si>
  <si>
    <t>(Webb/Behm)</t>
  </si>
  <si>
    <t>6th</t>
  </si>
  <si>
    <t>ECE</t>
  </si>
  <si>
    <t>Resource</t>
  </si>
  <si>
    <t>Reading Interventionist</t>
  </si>
  <si>
    <t>(Social worker)</t>
  </si>
  <si>
    <t>(Technology Aide)</t>
  </si>
  <si>
    <t>PE / Recess Equipment</t>
  </si>
  <si>
    <t>Playground Slide</t>
  </si>
  <si>
    <t>Big Ideas Carryover</t>
  </si>
  <si>
    <t>Bulletin Board</t>
  </si>
  <si>
    <t>Border Magic</t>
  </si>
  <si>
    <t>Savings (unbudgeted)</t>
  </si>
  <si>
    <t>from last year's budget, paid in july, Books were closed</t>
  </si>
  <si>
    <t>x</t>
  </si>
  <si>
    <t>deposit</t>
  </si>
  <si>
    <t xml:space="preserve">transfer from savings to checking </t>
  </si>
  <si>
    <t>august transfer to checking</t>
  </si>
  <si>
    <t>Sarah Chadbourn</t>
  </si>
  <si>
    <t>teacher appreciation</t>
  </si>
  <si>
    <t>Grimm's  58 tumblers for teachers</t>
  </si>
  <si>
    <t>Cash</t>
  </si>
  <si>
    <t>book fair</t>
  </si>
  <si>
    <t>jimmy john's first day teacher lunch</t>
  </si>
  <si>
    <t>starting cash for book fair</t>
  </si>
  <si>
    <t>deposit from book fair</t>
  </si>
  <si>
    <t>Grimm's Inc</t>
  </si>
  <si>
    <t>new teachers grundy tshirts</t>
  </si>
  <si>
    <t>Babysitting (PTO Meetings)</t>
  </si>
  <si>
    <t>Draft as of Aug. 20, 2018</t>
  </si>
  <si>
    <t>Jessica Belsley</t>
  </si>
  <si>
    <t>Babysitting</t>
  </si>
  <si>
    <t>August PTO meeting for 2 sitters</t>
  </si>
  <si>
    <t>Scholastic Book Fairs</t>
  </si>
  <si>
    <t>Payment to Scholastic book fair</t>
  </si>
  <si>
    <t>amazon smile</t>
  </si>
  <si>
    <t>direct deposit from amazon smile</t>
  </si>
  <si>
    <t>Ward Grundy PTO Budget 2018-2019</t>
  </si>
  <si>
    <t>2018-19 Budget</t>
  </si>
  <si>
    <t>Actual to Date 2018-19</t>
  </si>
  <si>
    <t>Virco</t>
  </si>
  <si>
    <t>big ideas carryover</t>
  </si>
  <si>
    <t>tables for first and second grade</t>
  </si>
  <si>
    <t>Jon Wheat</t>
  </si>
  <si>
    <t>Teacher fund</t>
  </si>
  <si>
    <t>Jeanette Grant</t>
  </si>
  <si>
    <t>Mr Wheat reinbursement</t>
  </si>
  <si>
    <t>Mrs. Grant reinbursement</t>
  </si>
  <si>
    <t>Mindy Wendling</t>
  </si>
  <si>
    <t>Mindy Wendling reinbursement</t>
  </si>
  <si>
    <t>Troxell Communications</t>
  </si>
  <si>
    <t>wireless mic for 4th grade big ideas</t>
  </si>
  <si>
    <t>Fisher Scientific</t>
  </si>
  <si>
    <t>Dan Derrick</t>
  </si>
  <si>
    <t>mr saunders fund</t>
  </si>
  <si>
    <t>teacher mailboxes</t>
  </si>
  <si>
    <t>Kelly Webb</t>
  </si>
  <si>
    <t>teacher fund</t>
  </si>
  <si>
    <t>Kelly Webb reinbursement</t>
  </si>
  <si>
    <t>first day teacher lunch</t>
  </si>
  <si>
    <t>Natalie Rollins</t>
  </si>
  <si>
    <t>Natalie Rollins reinbursement</t>
  </si>
  <si>
    <t>The School House Express</t>
  </si>
  <si>
    <t>reinbursement for Weyland's class</t>
  </si>
  <si>
    <t>Jessica Gunn</t>
  </si>
  <si>
    <t>jessica gunn's reinbursement</t>
  </si>
  <si>
    <t>Jami Kaisershot</t>
  </si>
  <si>
    <t>jami Kaisershot reinbursement</t>
  </si>
  <si>
    <t>Becky Bazzetta</t>
  </si>
  <si>
    <t>Becky Bazzetta reinbursement</t>
  </si>
  <si>
    <t>Holly Toraason</t>
  </si>
  <si>
    <t>Holly Toraason reinbursement</t>
  </si>
  <si>
    <t>Ashlie Reinert</t>
  </si>
  <si>
    <t>ashlie reinert reinbursement</t>
  </si>
  <si>
    <t>Jill Veskauf</t>
  </si>
  <si>
    <t>Molly Ackerman</t>
  </si>
  <si>
    <t>Andrea White</t>
  </si>
  <si>
    <t>voided</t>
  </si>
  <si>
    <t>dollar tree</t>
  </si>
  <si>
    <t>wrong amount</t>
  </si>
  <si>
    <t>Walmart, Target, The Container Store, and Teachers pay Teachers</t>
  </si>
  <si>
    <t>Walmart, Michaels, Dollar Tree, Staples, Target, The school House Express, and Parent teachers Tools and Toys</t>
  </si>
  <si>
    <t>microscopes approved in last year's budget</t>
  </si>
  <si>
    <t>fast food</t>
  </si>
  <si>
    <t>kona ice</t>
  </si>
  <si>
    <t>bulletin board</t>
  </si>
  <si>
    <t>Brooke Behm</t>
  </si>
  <si>
    <t>amazon and staples</t>
  </si>
  <si>
    <t xml:space="preserve">lost original check, wrote her a new one </t>
  </si>
  <si>
    <t>lost check</t>
  </si>
  <si>
    <t xml:space="preserve">transaction did not go through at book fair, so a check was sent after </t>
  </si>
  <si>
    <t>mystery science</t>
  </si>
  <si>
    <t xml:space="preserve">dollar tree and walmart </t>
  </si>
  <si>
    <t>krogers</t>
  </si>
  <si>
    <t xml:space="preserve">deluxe </t>
  </si>
  <si>
    <t>bank charges</t>
  </si>
  <si>
    <t>ordered checks</t>
  </si>
  <si>
    <t>grundy gear orders</t>
  </si>
  <si>
    <t>gift cards for sept, oct and nov</t>
  </si>
  <si>
    <t>hacienda</t>
  </si>
  <si>
    <t>late check</t>
  </si>
  <si>
    <t>sept, Oct, Nov gift cards</t>
  </si>
  <si>
    <t>PE/Recess</t>
  </si>
  <si>
    <t>flag belts, soccer balls, vests, tetherballs</t>
  </si>
  <si>
    <t>Gopher Sport</t>
  </si>
  <si>
    <t>scooters and tennis training balls</t>
  </si>
  <si>
    <t>velco mat</t>
  </si>
  <si>
    <t>teachers pay teachers kindergaten math printable unit 1 and 2, digital math centers for october</t>
  </si>
  <si>
    <t>flag belts, soccer balls vests, tetherballs, mat, scooters, training tennis balls</t>
  </si>
  <si>
    <t>fall grundy spirit wear</t>
  </si>
  <si>
    <t>fall spirit wear</t>
  </si>
  <si>
    <t>Read to Them</t>
  </si>
  <si>
    <t>One School One book</t>
  </si>
  <si>
    <t>One Book One School</t>
  </si>
  <si>
    <t>Peoria Symphony Guild</t>
  </si>
  <si>
    <t>assemblies</t>
  </si>
  <si>
    <t>puppet show</t>
  </si>
  <si>
    <t>withdraw</t>
  </si>
  <si>
    <t>$6 in pennies for mystery science experiments</t>
  </si>
  <si>
    <t>reinbursement for Scholastic order</t>
  </si>
  <si>
    <t>4 stools</t>
  </si>
  <si>
    <t>reinbursement for Grant and Wheat</t>
  </si>
  <si>
    <t>$6 in pennies</t>
  </si>
  <si>
    <t>stools</t>
  </si>
  <si>
    <t>walmart receipt for october lunch</t>
  </si>
  <si>
    <t>october lunch</t>
  </si>
  <si>
    <t>classroom parties</t>
  </si>
  <si>
    <t>lost mummies</t>
  </si>
  <si>
    <t>6S halloween party</t>
  </si>
  <si>
    <t>Secretary of State</t>
  </si>
  <si>
    <t>filing fees</t>
  </si>
  <si>
    <t>not for profit annual report</t>
  </si>
  <si>
    <t>annual not for profit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</si>
</sst>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0" fontId="2" fillId="0" borderId="0" xfId="0" applyFont="1"/>
    <xf numFmtId="43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43" fontId="0" fillId="0" borderId="0" xfId="1" applyFont="1"/>
    <xf numFmtId="0" fontId="0" fillId="0" borderId="0" xfId="0" applyAlignment="1">
      <alignment horizontal="center"/>
    </xf>
    <xf numFmtId="43" fontId="0" fillId="0" borderId="1" xfId="0" applyNumberFormat="1" applyBorder="1"/>
    <xf numFmtId="164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0" fontId="0" fillId="0" borderId="0" xfId="0" applyFill="1" applyBorder="1"/>
    <xf numFmtId="44" fontId="0" fillId="0" borderId="0" xfId="0" applyNumberFormat="1"/>
    <xf numFmtId="43" fontId="2" fillId="0" borderId="0" xfId="1" applyFont="1"/>
    <xf numFmtId="43" fontId="2" fillId="0" borderId="1" xfId="1" applyFont="1" applyBorder="1"/>
    <xf numFmtId="43" fontId="2" fillId="0" borderId="0" xfId="1" applyFont="1" applyBorder="1"/>
    <xf numFmtId="0" fontId="0" fillId="0" borderId="0" xfId="0" applyFont="1"/>
    <xf numFmtId="43" fontId="1" fillId="0" borderId="0" xfId="1" applyFont="1"/>
    <xf numFmtId="43" fontId="0" fillId="0" borderId="0" xfId="0" applyNumberFormat="1" applyFont="1"/>
    <xf numFmtId="43" fontId="0" fillId="0" borderId="0" xfId="0" applyNumberFormat="1" applyBorder="1"/>
    <xf numFmtId="0" fontId="0" fillId="0" borderId="0" xfId="0" applyBorder="1"/>
    <xf numFmtId="0" fontId="0" fillId="0" borderId="0" xfId="0" applyFont="1" applyBorder="1"/>
    <xf numFmtId="0" fontId="0" fillId="0" borderId="0" xfId="0" quotePrefix="1" applyFont="1"/>
    <xf numFmtId="43" fontId="1" fillId="0" borderId="0" xfId="1" applyFont="1" applyBorder="1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2" xfId="1" applyNumberFormat="1" applyFont="1" applyFill="1" applyBorder="1"/>
    <xf numFmtId="0" fontId="0" fillId="0" borderId="2" xfId="0" applyBorder="1" applyAlignment="1">
      <alignment horizontal="left"/>
    </xf>
    <xf numFmtId="14" fontId="0" fillId="0" borderId="2" xfId="0" applyNumberFormat="1" applyBorder="1"/>
    <xf numFmtId="43" fontId="0" fillId="0" borderId="2" xfId="1" applyNumberFormat="1" applyFont="1" applyBorder="1"/>
    <xf numFmtId="1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43" fontId="0" fillId="0" borderId="2" xfId="0" applyNumberFormat="1" applyBorder="1"/>
    <xf numFmtId="0" fontId="0" fillId="0" borderId="3" xfId="0" applyFill="1" applyBorder="1"/>
    <xf numFmtId="0" fontId="0" fillId="0" borderId="0" xfId="0" applyNumberFormat="1" applyBorder="1"/>
    <xf numFmtId="14" fontId="0" fillId="0" borderId="2" xfId="0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7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7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left" indent="1"/>
    </xf>
    <xf numFmtId="164" fontId="3" fillId="0" borderId="0" xfId="1" applyNumberFormat="1" applyFont="1" applyBorder="1"/>
    <xf numFmtId="43" fontId="0" fillId="0" borderId="0" xfId="1" applyNumberFormat="1" applyFont="1" applyBorder="1"/>
    <xf numFmtId="0" fontId="4" fillId="0" borderId="0" xfId="0" applyFont="1" applyBorder="1" applyAlignment="1">
      <alignment horizontal="left" indent="4"/>
    </xf>
    <xf numFmtId="0" fontId="2" fillId="0" borderId="0" xfId="0" applyFont="1" applyBorder="1"/>
    <xf numFmtId="43" fontId="0" fillId="0" borderId="0" xfId="1" applyFont="1" applyBorder="1"/>
    <xf numFmtId="0" fontId="2" fillId="0" borderId="0" xfId="0" applyFont="1" applyBorder="1" applyAlignment="1">
      <alignment horizontal="left" indent="4"/>
    </xf>
    <xf numFmtId="164" fontId="0" fillId="0" borderId="0" xfId="0" applyNumberFormat="1" applyBorder="1"/>
    <xf numFmtId="39" fontId="0" fillId="0" borderId="0" xfId="0" applyNumberFormat="1" applyBorder="1"/>
    <xf numFmtId="4" fontId="0" fillId="0" borderId="0" xfId="0" applyNumberFormat="1" applyBorder="1"/>
    <xf numFmtId="0" fontId="2" fillId="0" borderId="0" xfId="0" applyFont="1" applyBorder="1" applyAlignment="1">
      <alignment horizontal="left"/>
    </xf>
    <xf numFmtId="4" fontId="0" fillId="0" borderId="0" xfId="0" applyNumberFormat="1" applyBorder="1" applyAlignment="1">
      <alignment wrapText="1"/>
    </xf>
    <xf numFmtId="0" fontId="0" fillId="0" borderId="4" xfId="0" applyFill="1" applyBorder="1"/>
    <xf numFmtId="43" fontId="0" fillId="0" borderId="0" xfId="1" applyFont="1" applyFill="1" applyBorder="1"/>
    <xf numFmtId="44" fontId="0" fillId="0" borderId="0" xfId="0" applyNumberFormat="1" applyBorder="1"/>
    <xf numFmtId="2" fontId="2" fillId="0" borderId="0" xfId="2" applyNumberFormat="1" applyFont="1"/>
    <xf numFmtId="2" fontId="2" fillId="0" borderId="0" xfId="0" applyNumberFormat="1" applyFont="1"/>
    <xf numFmtId="2" fontId="0" fillId="0" borderId="0" xfId="0" applyNumberFormat="1"/>
    <xf numFmtId="2" fontId="2" fillId="0" borderId="1" xfId="1" applyNumberFormat="1" applyFont="1" applyBorder="1"/>
    <xf numFmtId="2" fontId="5" fillId="0" borderId="0" xfId="0" applyNumberFormat="1" applyFont="1"/>
    <xf numFmtId="0" fontId="0" fillId="0" borderId="0" xfId="0" applyNumberFormat="1"/>
    <xf numFmtId="0" fontId="0" fillId="0" borderId="0" xfId="0" applyFont="1" applyAlignment="1">
      <alignment horizontal="right"/>
    </xf>
    <xf numFmtId="43" fontId="0" fillId="0" borderId="2" xfId="2" applyNumberFormat="1" applyFont="1" applyBorder="1"/>
    <xf numFmtId="43" fontId="1" fillId="0" borderId="2" xfId="2" applyNumberFormat="1" applyFont="1" applyBorder="1"/>
    <xf numFmtId="0" fontId="0" fillId="0" borderId="0" xfId="0" applyAlignment="1">
      <alignment horizontal="center"/>
    </xf>
    <xf numFmtId="39" fontId="0" fillId="0" borderId="0" xfId="1" applyNumberFormat="1" applyFont="1" applyFill="1" applyBorder="1"/>
    <xf numFmtId="43" fontId="0" fillId="0" borderId="0" xfId="1" applyNumberFormat="1" applyFont="1" applyFill="1" applyBorder="1"/>
    <xf numFmtId="0" fontId="4" fillId="0" borderId="0" xfId="0" applyFont="1" applyBorder="1" applyAlignment="1">
      <alignment horizontal="left" indent="1"/>
    </xf>
    <xf numFmtId="43" fontId="0" fillId="0" borderId="5" xfId="1" applyFont="1" applyBorder="1"/>
    <xf numFmtId="43" fontId="0" fillId="0" borderId="5" xfId="1" applyNumberFormat="1" applyFont="1" applyBorder="1"/>
    <xf numFmtId="164" fontId="0" fillId="0" borderId="5" xfId="1" applyNumberFormat="1" applyFont="1" applyBorder="1"/>
    <xf numFmtId="164" fontId="3" fillId="3" borderId="0" xfId="1" applyNumberFormat="1" applyFont="1" applyFill="1" applyBorder="1"/>
    <xf numFmtId="44" fontId="0" fillId="0" borderId="5" xfId="2" applyFont="1" applyBorder="1"/>
    <xf numFmtId="164" fontId="3" fillId="0" borderId="5" xfId="1" applyNumberFormat="1" applyFont="1" applyBorder="1"/>
    <xf numFmtId="39" fontId="0" fillId="0" borderId="5" xfId="1" applyNumberFormat="1" applyFont="1" applyBorder="1"/>
    <xf numFmtId="0" fontId="2" fillId="0" borderId="0" xfId="0" applyFont="1" applyAlignment="1">
      <alignment horizontal="center"/>
    </xf>
    <xf numFmtId="8" fontId="3" fillId="0" borderId="0" xfId="0" applyNumberFormat="1" applyFont="1" applyBorder="1" applyAlignment="1">
      <alignment horizontal="left" wrapText="1"/>
    </xf>
    <xf numFmtId="8" fontId="0" fillId="0" borderId="0" xfId="0" applyNumberFormat="1" applyBorder="1" applyAlignment="1">
      <alignment horizontal="left" wrapText="1"/>
    </xf>
    <xf numFmtId="0" fontId="3" fillId="0" borderId="0" xfId="0" applyFont="1" applyBorder="1" applyAlignment="1">
      <alignment horizontal="left" indent="3"/>
    </xf>
    <xf numFmtId="14" fontId="0" fillId="0" borderId="0" xfId="0" applyNumberFormat="1"/>
    <xf numFmtId="165" fontId="0" fillId="0" borderId="0" xfId="0" applyNumberFormat="1"/>
    <xf numFmtId="165" fontId="0" fillId="0" borderId="0" xfId="0" applyNumberFormat="1" applyFill="1" applyBorder="1"/>
    <xf numFmtId="165" fontId="0" fillId="0" borderId="1" xfId="0" applyNumberFormat="1" applyBorder="1"/>
    <xf numFmtId="166" fontId="0" fillId="0" borderId="0" xfId="1" applyNumberFormat="1" applyFont="1"/>
    <xf numFmtId="166" fontId="0" fillId="0" borderId="0" xfId="0" applyNumberFormat="1"/>
    <xf numFmtId="166" fontId="0" fillId="0" borderId="1" xfId="0" applyNumberFormat="1" applyBorder="1"/>
    <xf numFmtId="166" fontId="0" fillId="0" borderId="0" xfId="2" applyNumberFormat="1" applyFont="1"/>
    <xf numFmtId="8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165" fontId="2" fillId="0" borderId="0" xfId="0" applyNumberFormat="1" applyFont="1"/>
    <xf numFmtId="2" fontId="2" fillId="0" borderId="1" xfId="0" applyNumberFormat="1" applyFont="1" applyBorder="1"/>
    <xf numFmtId="165" fontId="2" fillId="0" borderId="1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" fontId="0" fillId="0" borderId="2" xfId="0" applyNumberFormat="1" applyFill="1" applyBorder="1"/>
    <xf numFmtId="16" fontId="0" fillId="0" borderId="0" xfId="0" applyNumberFormat="1" applyFont="1"/>
    <xf numFmtId="16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elz/Downloads/PTO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Check Register"/>
      <sheetName val="Savings"/>
      <sheetName val="Teacher Fund"/>
      <sheetName val="Sheet1"/>
      <sheetName val="Unbudgeted"/>
    </sheetNames>
    <sheetDataSet>
      <sheetData sheetId="0">
        <row r="5">
          <cell r="A5" t="str">
            <v>Book Fair</v>
          </cell>
        </row>
        <row r="6">
          <cell r="A6" t="str">
            <v>Carnival</v>
          </cell>
        </row>
        <row r="7">
          <cell r="A7" t="str">
            <v>Cookbook Sales</v>
          </cell>
        </row>
        <row r="8">
          <cell r="A8" t="str">
            <v>Donations (Target)</v>
          </cell>
        </row>
        <row r="9">
          <cell r="A9" t="str">
            <v>Fast Food Night</v>
          </cell>
        </row>
        <row r="10">
          <cell r="A10" t="str">
            <v>General Mills</v>
          </cell>
        </row>
        <row r="11">
          <cell r="A11" t="str">
            <v>School Supply Kits</v>
          </cell>
        </row>
        <row r="12">
          <cell r="A12" t="str">
            <v>Spring Fundraiser</v>
          </cell>
        </row>
        <row r="13">
          <cell r="A13" t="str">
            <v>Walk-A-Thon</v>
          </cell>
        </row>
        <row r="17">
          <cell r="A17" t="str">
            <v>AR prizes</v>
          </cell>
        </row>
        <row r="18">
          <cell r="A18" t="str">
            <v>Assemblies</v>
          </cell>
        </row>
        <row r="19">
          <cell r="A19" t="str">
            <v>Bank Charges</v>
          </cell>
        </row>
        <row r="20">
          <cell r="A20" t="str">
            <v>Carnival</v>
          </cell>
        </row>
        <row r="21">
          <cell r="A21" t="str">
            <v>Christmas Lights</v>
          </cell>
        </row>
        <row r="22">
          <cell r="A22" t="str">
            <v>Filing (Not for Profit) Fees</v>
          </cell>
        </row>
        <row r="23">
          <cell r="A23" t="str">
            <v>Grundy Gear</v>
          </cell>
        </row>
        <row r="24">
          <cell r="A24" t="str">
            <v>Helping Hands/Donations</v>
          </cell>
        </row>
        <row r="25">
          <cell r="A25" t="str">
            <v>High School Scholarship</v>
          </cell>
        </row>
        <row r="26">
          <cell r="A26" t="str">
            <v>ISAT Snacks</v>
          </cell>
        </row>
        <row r="27">
          <cell r="A27" t="str">
            <v>Jump Rope Prizes</v>
          </cell>
        </row>
        <row r="28">
          <cell r="A28" t="str">
            <v>Library</v>
          </cell>
        </row>
        <row r="29">
          <cell r="A29" t="str">
            <v>Mr. Saunders' Fund</v>
          </cell>
        </row>
        <row r="30">
          <cell r="A30" t="str">
            <v xml:space="preserve">Music Fund </v>
          </cell>
        </row>
        <row r="31">
          <cell r="A31" t="str">
            <v>PE Equipment</v>
          </cell>
        </row>
        <row r="32">
          <cell r="A32" t="str">
            <v>Picture Person</v>
          </cell>
        </row>
        <row r="33">
          <cell r="A33" t="str">
            <v>Pool Party</v>
          </cell>
        </row>
        <row r="34">
          <cell r="A34" t="str">
            <v>Popcorn</v>
          </cell>
        </row>
        <row r="35">
          <cell r="A35" t="str">
            <v>Red Ribbon Week</v>
          </cell>
        </row>
        <row r="36">
          <cell r="A36" t="str">
            <v>Refreshment Committee</v>
          </cell>
        </row>
        <row r="37">
          <cell r="A37" t="str">
            <v>Sixth grade honors</v>
          </cell>
        </row>
        <row r="38">
          <cell r="A38" t="str">
            <v>Sixth grade trip</v>
          </cell>
        </row>
        <row r="39">
          <cell r="A39" t="str">
            <v>Special Day - Fine Arts</v>
          </cell>
        </row>
        <row r="40">
          <cell r="A40" t="str">
            <v>Teacher Appreciation</v>
          </cell>
        </row>
        <row r="41">
          <cell r="A41" t="str">
            <v>Teacher Fund</v>
          </cell>
        </row>
        <row r="42">
          <cell r="A42" t="str">
            <v>Technology</v>
          </cell>
        </row>
        <row r="43">
          <cell r="A43" t="str">
            <v>Unbudgeted</v>
          </cell>
        </row>
        <row r="44">
          <cell r="A44" t="str">
            <v>Yearbook</v>
          </cell>
        </row>
      </sheetData>
      <sheetData sheetId="1">
        <row r="2">
          <cell r="D2">
            <v>13320.53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="90" zoomScaleNormal="90" workbookViewId="0">
      <pane xSplit="1" ySplit="3" topLeftCell="B38" activePane="bottomRight" state="frozen"/>
      <selection activeCell="F3" sqref="F3"/>
      <selection pane="topRight" activeCell="F3" sqref="F3"/>
      <selection pane="bottomLeft" activeCell="F3" sqref="F3"/>
      <selection pane="bottomRight" activeCell="E26" sqref="E26"/>
    </sheetView>
  </sheetViews>
  <sheetFormatPr defaultColWidth="9.140625" defaultRowHeight="15" x14ac:dyDescent="0.25"/>
  <cols>
    <col min="1" max="1" width="28.85546875" style="22" customWidth="1"/>
    <col min="2" max="2" width="13.28515625" style="22" bestFit="1" customWidth="1"/>
    <col min="3" max="3" width="13.7109375" style="22" customWidth="1"/>
    <col min="4" max="4" width="14.85546875" style="22" customWidth="1"/>
    <col min="5" max="5" width="28.85546875" style="47" customWidth="1"/>
    <col min="6" max="11" width="12.28515625" style="22" customWidth="1"/>
    <col min="12" max="12" width="11.85546875" style="22" customWidth="1"/>
    <col min="13" max="13" width="12.42578125" style="22" customWidth="1"/>
    <col min="14" max="14" width="13" style="22" customWidth="1"/>
    <col min="15" max="15" width="12.5703125" style="22" customWidth="1"/>
    <col min="16" max="16" width="12" style="22" customWidth="1"/>
    <col min="17" max="17" width="12.140625" style="22" customWidth="1"/>
    <col min="18" max="18" width="11.42578125" style="22" customWidth="1"/>
    <col min="19" max="16384" width="9.140625" style="22"/>
  </cols>
  <sheetData>
    <row r="1" spans="1:17" x14ac:dyDescent="0.25">
      <c r="A1" s="110" t="s">
        <v>209</v>
      </c>
      <c r="B1" s="110"/>
      <c r="C1" s="110"/>
      <c r="D1" s="110"/>
      <c r="E1" s="110"/>
    </row>
    <row r="2" spans="1:17" x14ac:dyDescent="0.25">
      <c r="A2" s="110" t="s">
        <v>201</v>
      </c>
      <c r="B2" s="110"/>
      <c r="C2" s="110"/>
      <c r="D2" s="110"/>
      <c r="E2" s="110"/>
      <c r="H2" s="21"/>
      <c r="J2" s="21"/>
      <c r="K2" s="21"/>
    </row>
    <row r="3" spans="1:17" s="47" customFormat="1" ht="30" x14ac:dyDescent="0.25">
      <c r="A3" s="44"/>
      <c r="B3" s="45" t="s">
        <v>210</v>
      </c>
      <c r="C3" s="45" t="s">
        <v>211</v>
      </c>
      <c r="D3" s="45" t="s">
        <v>35</v>
      </c>
      <c r="E3" s="45" t="s">
        <v>34</v>
      </c>
      <c r="F3" s="46">
        <v>43324</v>
      </c>
      <c r="G3" s="46">
        <v>43355</v>
      </c>
      <c r="H3" s="46">
        <v>43385</v>
      </c>
      <c r="I3" s="46">
        <v>43416</v>
      </c>
      <c r="J3" s="46">
        <v>43446</v>
      </c>
      <c r="K3" s="46">
        <v>43477</v>
      </c>
      <c r="L3" s="46">
        <v>43508</v>
      </c>
      <c r="M3" s="46">
        <v>43536</v>
      </c>
      <c r="N3" s="46">
        <v>43567</v>
      </c>
      <c r="O3" s="46">
        <v>43597</v>
      </c>
      <c r="P3" s="46">
        <v>43628</v>
      </c>
      <c r="Q3" s="46"/>
    </row>
    <row r="4" spans="1:17" s="47" customFormat="1" x14ac:dyDescent="0.25">
      <c r="A4" s="48" t="s">
        <v>33</v>
      </c>
      <c r="B4" s="49"/>
      <c r="C4" s="50"/>
      <c r="D4" s="50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5">
      <c r="A5" s="52" t="s">
        <v>86</v>
      </c>
      <c r="B5" s="53">
        <v>1900</v>
      </c>
      <c r="C5" s="53"/>
      <c r="D5" s="53">
        <f>B5-C5</f>
        <v>1900</v>
      </c>
      <c r="E5" s="99"/>
      <c r="F5" s="54"/>
      <c r="I5" s="21"/>
      <c r="J5" s="21"/>
      <c r="K5" s="21">
        <f>SUM(Checking!D101)</f>
        <v>0</v>
      </c>
      <c r="M5" s="21"/>
      <c r="N5" s="21"/>
      <c r="O5" s="21">
        <f>SUM(Checking!D178)</f>
        <v>0</v>
      </c>
    </row>
    <row r="6" spans="1:17" x14ac:dyDescent="0.25">
      <c r="A6" s="52" t="s">
        <v>25</v>
      </c>
      <c r="B6" s="53">
        <v>4500</v>
      </c>
      <c r="C6" s="53"/>
      <c r="D6" s="53">
        <f t="shared" ref="D6:D10" si="0">B6-C6</f>
        <v>4500</v>
      </c>
      <c r="E6" s="50"/>
      <c r="H6" s="21"/>
      <c r="L6" s="21"/>
      <c r="M6" s="21">
        <f>SUM(Checking!D137, Checking!D138, Checking!D139, Checking!D146, Checking!D147, Checking!D148)</f>
        <v>0</v>
      </c>
      <c r="N6" s="21"/>
      <c r="O6" s="21"/>
    </row>
    <row r="7" spans="1:17" ht="16.5" customHeight="1" x14ac:dyDescent="0.25">
      <c r="A7" s="52" t="s">
        <v>110</v>
      </c>
      <c r="B7" s="53">
        <v>3000</v>
      </c>
      <c r="C7" s="53">
        <f>SUM(F7:P7)</f>
        <v>776.01</v>
      </c>
      <c r="D7" s="53">
        <f t="shared" si="0"/>
        <v>2223.9899999999998</v>
      </c>
      <c r="E7" s="50" t="s">
        <v>207</v>
      </c>
      <c r="F7" s="21">
        <f>SUM(Checking!D11)</f>
        <v>17.559999999999999</v>
      </c>
      <c r="G7" s="21">
        <f>SUM(Checking!D38)</f>
        <v>742.13</v>
      </c>
      <c r="H7" s="21">
        <f>SUM(Checking!D56)</f>
        <v>16.32</v>
      </c>
      <c r="I7" s="21">
        <f>SUM(Checking!D72)</f>
        <v>0</v>
      </c>
      <c r="K7" s="21"/>
      <c r="L7" s="21">
        <f>SUM(Checking!D109, Checking!D119)</f>
        <v>0</v>
      </c>
      <c r="O7" s="21">
        <f>SUM(Checking!D179, Checking!D198)</f>
        <v>0</v>
      </c>
    </row>
    <row r="8" spans="1:17" x14ac:dyDescent="0.25">
      <c r="A8" s="52" t="s">
        <v>31</v>
      </c>
      <c r="B8" s="53">
        <v>2500</v>
      </c>
      <c r="C8" s="53"/>
      <c r="D8" s="53">
        <f t="shared" si="0"/>
        <v>2500</v>
      </c>
      <c r="E8" s="50" t="s">
        <v>271</v>
      </c>
      <c r="F8" s="21"/>
      <c r="G8" s="21">
        <f>SUM(Checking!D31, Checking!D42)</f>
        <v>376.2</v>
      </c>
      <c r="H8" s="21"/>
      <c r="I8" s="21">
        <f>SUM(Checking!D75)</f>
        <v>0</v>
      </c>
      <c r="J8" s="21">
        <f>SUM(Checking!D85)</f>
        <v>0</v>
      </c>
      <c r="K8" s="21">
        <f>SUM(Checking!D104)</f>
        <v>0</v>
      </c>
      <c r="L8" s="21">
        <f>SUM(Checking!D107, Checking!D124)</f>
        <v>0</v>
      </c>
      <c r="M8" s="21"/>
      <c r="N8" s="21">
        <f>SUM(Checking!D161, Checking!D162, Checking!D172)</f>
        <v>0</v>
      </c>
      <c r="O8" s="21">
        <f>SUM(Checking!D197)</f>
        <v>0</v>
      </c>
      <c r="P8" s="21"/>
    </row>
    <row r="9" spans="1:17" x14ac:dyDescent="0.25">
      <c r="A9" s="52" t="s">
        <v>85</v>
      </c>
      <c r="B9" s="53">
        <v>15000</v>
      </c>
      <c r="C9" s="53"/>
      <c r="D9" s="53">
        <f>B9-C9</f>
        <v>15000</v>
      </c>
      <c r="E9" s="88"/>
      <c r="G9" s="21"/>
      <c r="H9" s="21"/>
      <c r="I9" s="21">
        <f>SUM(Checking!D70:D71, Checking!D73:D74, Checking!D76)</f>
        <v>0</v>
      </c>
      <c r="J9" s="21">
        <f>SUM(Checking!D86, Checking!D87:D90, Checking!D92)</f>
        <v>0</v>
      </c>
      <c r="K9" s="21">
        <f>SUM(Checking!D100)</f>
        <v>0</v>
      </c>
      <c r="M9" s="21"/>
      <c r="O9" s="21"/>
    </row>
    <row r="10" spans="1:17" ht="15.75" thickBot="1" x14ac:dyDescent="0.3">
      <c r="A10" s="52" t="s">
        <v>83</v>
      </c>
      <c r="B10" s="53">
        <v>0</v>
      </c>
      <c r="C10" s="53"/>
      <c r="D10" s="53">
        <f t="shared" si="0"/>
        <v>0</v>
      </c>
      <c r="E10" s="50"/>
      <c r="F10" s="21"/>
      <c r="H10" s="21"/>
      <c r="I10" s="21"/>
      <c r="K10" s="21"/>
      <c r="M10" s="21"/>
      <c r="N10" s="21"/>
      <c r="O10" s="21"/>
    </row>
    <row r="11" spans="1:17" x14ac:dyDescent="0.25">
      <c r="A11" s="55" t="s">
        <v>30</v>
      </c>
      <c r="B11" s="85">
        <f>SUM(B5:B10)</f>
        <v>26900</v>
      </c>
      <c r="C11" s="85">
        <f>SUM(C5:C10)</f>
        <v>776.01</v>
      </c>
      <c r="D11" s="85">
        <f>SUM(D5:D10)</f>
        <v>26123.989999999998</v>
      </c>
      <c r="E11" s="50"/>
      <c r="F11" s="86">
        <f t="shared" ref="F11:P11" si="1">SUM(F5:F10)</f>
        <v>17.559999999999999</v>
      </c>
      <c r="G11" s="86">
        <f t="shared" si="1"/>
        <v>1118.33</v>
      </c>
      <c r="H11" s="86">
        <f t="shared" si="1"/>
        <v>16.32</v>
      </c>
      <c r="I11" s="86">
        <f t="shared" si="1"/>
        <v>0</v>
      </c>
      <c r="J11" s="86">
        <f t="shared" si="1"/>
        <v>0</v>
      </c>
      <c r="K11" s="86">
        <f t="shared" si="1"/>
        <v>0</v>
      </c>
      <c r="L11" s="86">
        <f t="shared" si="1"/>
        <v>0</v>
      </c>
      <c r="M11" s="86">
        <f t="shared" si="1"/>
        <v>0</v>
      </c>
      <c r="N11" s="86">
        <f t="shared" si="1"/>
        <v>0</v>
      </c>
      <c r="O11" s="86">
        <f t="shared" si="1"/>
        <v>0</v>
      </c>
      <c r="P11" s="86">
        <f t="shared" si="1"/>
        <v>0</v>
      </c>
      <c r="Q11" s="77"/>
    </row>
    <row r="13" spans="1:17" x14ac:dyDescent="0.25">
      <c r="A13" s="56" t="s">
        <v>29</v>
      </c>
    </row>
    <row r="14" spans="1:17" x14ac:dyDescent="0.25">
      <c r="A14" s="56" t="s">
        <v>115</v>
      </c>
    </row>
    <row r="15" spans="1:17" x14ac:dyDescent="0.25">
      <c r="A15" s="52" t="s">
        <v>28</v>
      </c>
      <c r="B15" s="53">
        <v>1000</v>
      </c>
      <c r="C15" s="53"/>
      <c r="D15" s="53">
        <f t="shared" ref="D15:D47" si="2">B15-C15</f>
        <v>1000</v>
      </c>
      <c r="F15" s="57"/>
      <c r="G15" s="57"/>
      <c r="H15" s="57"/>
      <c r="I15" s="57"/>
      <c r="K15" s="21"/>
      <c r="L15" s="21">
        <f>-SUM(Checking!D111)</f>
        <v>0</v>
      </c>
      <c r="M15" s="21">
        <f>-SUM(Checking!D156)</f>
        <v>0</v>
      </c>
      <c r="O15" s="21">
        <f>-SUM(Checking!D203)</f>
        <v>0</v>
      </c>
    </row>
    <row r="16" spans="1:17" x14ac:dyDescent="0.25">
      <c r="A16" s="52" t="s">
        <v>27</v>
      </c>
      <c r="B16" s="53">
        <v>200</v>
      </c>
      <c r="C16" s="53">
        <f>SUM(F16:P16)</f>
        <v>50</v>
      </c>
      <c r="D16" s="53">
        <f t="shared" si="2"/>
        <v>150</v>
      </c>
      <c r="E16" s="47" t="s">
        <v>288</v>
      </c>
      <c r="F16" s="57"/>
      <c r="G16" s="57"/>
      <c r="H16" s="57">
        <f>-SUM(Checking!D50)</f>
        <v>50</v>
      </c>
      <c r="I16" s="57"/>
      <c r="O16" s="21"/>
    </row>
    <row r="17" spans="1:16" x14ac:dyDescent="0.25">
      <c r="A17" s="52" t="s">
        <v>200</v>
      </c>
      <c r="B17" s="53">
        <v>90</v>
      </c>
      <c r="C17" s="53">
        <f>SUM(F17:P17)</f>
        <v>40</v>
      </c>
      <c r="D17" s="53">
        <f>B17-C17</f>
        <v>50</v>
      </c>
      <c r="E17" s="47" t="s">
        <v>273</v>
      </c>
      <c r="F17" s="57">
        <f>-SUM(Checking!D9)</f>
        <v>10</v>
      </c>
      <c r="G17" s="57">
        <f>+-SUM(Checking!D41)</f>
        <v>30</v>
      </c>
      <c r="H17" s="57"/>
      <c r="I17" s="57"/>
      <c r="O17" s="21"/>
    </row>
    <row r="18" spans="1:16" x14ac:dyDescent="0.25">
      <c r="A18" s="52" t="s">
        <v>26</v>
      </c>
      <c r="B18" s="53">
        <v>100</v>
      </c>
      <c r="C18" s="53">
        <f>SUM(F18:P18)</f>
        <v>20</v>
      </c>
      <c r="D18" s="53">
        <f t="shared" si="2"/>
        <v>80</v>
      </c>
      <c r="F18" s="57"/>
      <c r="G18" s="57">
        <f>-SUM(Checking!D39)</f>
        <v>20</v>
      </c>
      <c r="H18" s="57"/>
      <c r="I18" s="57"/>
      <c r="J18" s="21"/>
      <c r="K18" s="21"/>
      <c r="N18" s="21"/>
      <c r="O18" s="21"/>
    </row>
    <row r="19" spans="1:16" x14ac:dyDescent="0.25">
      <c r="A19" s="52" t="s">
        <v>32</v>
      </c>
      <c r="B19" s="53">
        <v>150</v>
      </c>
      <c r="C19" s="53">
        <f>SUM(F19:P19)</f>
        <v>-79.829999999999984</v>
      </c>
      <c r="D19" s="53">
        <f>B19-C19</f>
        <v>229.82999999999998</v>
      </c>
      <c r="F19" s="57">
        <f>-SUM(Checking!D5, Checking!D7, Checking!D10)</f>
        <v>-81.009999999999991</v>
      </c>
      <c r="G19" s="57">
        <f>-SUM(Checking!D32, Checking!D36)</f>
        <v>1.1799999999999997</v>
      </c>
      <c r="H19" s="57"/>
      <c r="I19" s="57"/>
      <c r="J19" s="21"/>
      <c r="L19" s="21">
        <f>-SUM(Checking!D108, Checking!D112, Checking!D115, Checking!D116, Checking!D117, Checking!D118, Checking!D120, Checking!D121)</f>
        <v>0</v>
      </c>
      <c r="M19" s="21">
        <f>-SUM(Checking!D126+Checking!D128)</f>
        <v>0</v>
      </c>
      <c r="N19" s="21"/>
      <c r="O19" s="21"/>
    </row>
    <row r="20" spans="1:16" x14ac:dyDescent="0.25">
      <c r="A20" s="52" t="s">
        <v>112</v>
      </c>
      <c r="B20" s="53">
        <v>200</v>
      </c>
      <c r="C20" s="53"/>
      <c r="D20" s="53">
        <f>B20-C20</f>
        <v>200</v>
      </c>
      <c r="F20" s="57"/>
      <c r="G20" s="57"/>
      <c r="H20" s="57"/>
      <c r="I20" s="57"/>
      <c r="J20" s="21"/>
      <c r="L20" s="21"/>
      <c r="M20" s="21">
        <f>-SUM(Checking!D154)</f>
        <v>0</v>
      </c>
      <c r="N20" s="21"/>
      <c r="O20" s="21"/>
    </row>
    <row r="21" spans="1:16" x14ac:dyDescent="0.25">
      <c r="A21" s="52" t="s">
        <v>182</v>
      </c>
      <c r="B21" s="53">
        <v>150</v>
      </c>
      <c r="C21" s="53">
        <f>SUM(F21:P21)</f>
        <v>5</v>
      </c>
      <c r="D21" s="53">
        <f>B21-C21</f>
        <v>145</v>
      </c>
      <c r="F21" s="57"/>
      <c r="G21" s="57">
        <f>-SUM(Checking!D33)</f>
        <v>5</v>
      </c>
      <c r="H21" s="57"/>
      <c r="I21" s="57"/>
      <c r="J21" s="21"/>
      <c r="L21" s="21"/>
      <c r="M21" s="21"/>
      <c r="N21" s="21"/>
      <c r="O21" s="21"/>
    </row>
    <row r="22" spans="1:16" x14ac:dyDescent="0.25">
      <c r="A22" s="52" t="s">
        <v>25</v>
      </c>
      <c r="B22" s="53">
        <v>3500</v>
      </c>
      <c r="C22" s="53"/>
      <c r="D22" s="53">
        <f t="shared" si="2"/>
        <v>3500</v>
      </c>
      <c r="F22" s="57"/>
      <c r="G22" s="57"/>
      <c r="H22" s="57"/>
      <c r="I22" s="57"/>
      <c r="J22" s="21"/>
      <c r="K22" s="21"/>
      <c r="L22" s="21">
        <f>-SUM(Checking!D122)</f>
        <v>0</v>
      </c>
      <c r="M22" s="21">
        <f>-SUM(Checking!D129, Checking!D131, Checking!D132, Checking!D133, Checking!D136, Checking!D140, Checking!D141, Checking!D142, Checking!D151, Checking!D153, Checking!D155, Checking!D157)</f>
        <v>0</v>
      </c>
      <c r="N22" s="21"/>
      <c r="O22" s="21">
        <f>-SUM(Checking!D194, Checking!D210)</f>
        <v>0</v>
      </c>
    </row>
    <row r="23" spans="1:16" x14ac:dyDescent="0.25">
      <c r="A23" s="52" t="s">
        <v>24</v>
      </c>
      <c r="B23" s="53">
        <v>200</v>
      </c>
      <c r="C23" s="53"/>
      <c r="D23" s="53">
        <f t="shared" si="2"/>
        <v>200</v>
      </c>
      <c r="F23" s="57"/>
      <c r="G23" s="57"/>
      <c r="H23" s="57"/>
      <c r="J23" s="57"/>
    </row>
    <row r="24" spans="1:16" x14ac:dyDescent="0.25">
      <c r="A24" s="52" t="s">
        <v>91</v>
      </c>
      <c r="B24" s="53">
        <v>1000</v>
      </c>
      <c r="C24" s="53">
        <f>SUM(F24:P24)</f>
        <v>29</v>
      </c>
      <c r="D24" s="53">
        <f t="shared" si="2"/>
        <v>971</v>
      </c>
      <c r="E24" s="89" t="s">
        <v>300</v>
      </c>
      <c r="F24" s="57"/>
      <c r="G24" s="57"/>
      <c r="H24" s="57">
        <f>-SUM(Checking!D55)</f>
        <v>29</v>
      </c>
      <c r="I24" s="21"/>
      <c r="J24" s="57"/>
      <c r="K24" s="21">
        <f>-SUM(Checking!D98)</f>
        <v>0</v>
      </c>
      <c r="M24" s="21">
        <f>-SUM(Checking!D134)</f>
        <v>0</v>
      </c>
      <c r="N24" s="21"/>
      <c r="O24" s="21"/>
    </row>
    <row r="25" spans="1:16" x14ac:dyDescent="0.25">
      <c r="A25" s="52" t="s">
        <v>23</v>
      </c>
      <c r="B25" s="53">
        <v>25</v>
      </c>
      <c r="C25" s="53">
        <f>SUM(F25:P25)</f>
        <v>10</v>
      </c>
      <c r="D25" s="53">
        <f t="shared" si="2"/>
        <v>15</v>
      </c>
      <c r="E25" s="47" t="s">
        <v>304</v>
      </c>
      <c r="F25" s="57"/>
      <c r="G25" s="57"/>
      <c r="H25" s="57">
        <f>-SUM(Checking!D57)</f>
        <v>10</v>
      </c>
      <c r="I25" s="57"/>
      <c r="K25" s="21"/>
    </row>
    <row r="26" spans="1:16" x14ac:dyDescent="0.25">
      <c r="A26" s="52" t="s">
        <v>21</v>
      </c>
      <c r="B26" s="53">
        <v>1000</v>
      </c>
      <c r="C26" s="53"/>
      <c r="D26" s="53">
        <f t="shared" si="2"/>
        <v>1000</v>
      </c>
      <c r="F26" s="57"/>
      <c r="G26" s="57"/>
      <c r="H26" s="57"/>
      <c r="I26" s="57"/>
      <c r="K26" s="21"/>
      <c r="L26" s="21"/>
      <c r="M26" s="21">
        <f>-SUM(Checking!D145, Checking!D150)</f>
        <v>0</v>
      </c>
      <c r="N26" s="21">
        <f>-SUM(Checking!D163)</f>
        <v>0</v>
      </c>
      <c r="O26" s="21"/>
      <c r="P26" s="21"/>
    </row>
    <row r="27" spans="1:16" x14ac:dyDescent="0.25">
      <c r="A27" s="52" t="s">
        <v>20</v>
      </c>
      <c r="B27" s="53">
        <v>200</v>
      </c>
      <c r="C27" s="53"/>
      <c r="D27" s="53">
        <f t="shared" si="2"/>
        <v>200</v>
      </c>
      <c r="F27" s="57"/>
      <c r="G27" s="57"/>
      <c r="H27" s="57"/>
      <c r="I27" s="57"/>
      <c r="L27" s="21">
        <f>-SUM(Checking!D125)</f>
        <v>0</v>
      </c>
      <c r="M27" s="21"/>
      <c r="O27" s="21"/>
    </row>
    <row r="28" spans="1:16" ht="15" customHeight="1" x14ac:dyDescent="0.25">
      <c r="A28" s="52" t="s">
        <v>79</v>
      </c>
      <c r="B28" s="53">
        <v>300</v>
      </c>
      <c r="C28" s="53"/>
      <c r="D28" s="53">
        <f t="shared" si="2"/>
        <v>300</v>
      </c>
      <c r="F28" s="57"/>
      <c r="G28" s="57"/>
      <c r="H28" s="57"/>
      <c r="I28" s="57"/>
      <c r="L28" s="21"/>
      <c r="M28" s="21">
        <f>-SUM(Checking!D149)</f>
        <v>0</v>
      </c>
    </row>
    <row r="29" spans="1:16" ht="15" customHeight="1" x14ac:dyDescent="0.25">
      <c r="A29" s="52" t="s">
        <v>22</v>
      </c>
      <c r="B29" s="53">
        <v>200</v>
      </c>
      <c r="C29" s="53">
        <f>SUM(F29:P29)</f>
        <v>-19.5</v>
      </c>
      <c r="D29" s="53">
        <f t="shared" si="2"/>
        <v>219.5</v>
      </c>
      <c r="E29" s="47" t="s">
        <v>282</v>
      </c>
      <c r="F29" s="57">
        <f>-SUM(Checking!D8)</f>
        <v>108.5</v>
      </c>
      <c r="G29" s="57">
        <f>-SUM(Checking!D40, Checking!D43)</f>
        <v>-3615</v>
      </c>
      <c r="H29" s="57">
        <f>-SUM(Checking!D48)</f>
        <v>3487</v>
      </c>
      <c r="I29" s="57"/>
      <c r="L29" s="21"/>
      <c r="M29" s="21"/>
    </row>
    <row r="30" spans="1:16" x14ac:dyDescent="0.25">
      <c r="A30" s="52" t="s">
        <v>19</v>
      </c>
      <c r="B30" s="53">
        <v>2000</v>
      </c>
      <c r="C30" s="53"/>
      <c r="D30" s="53">
        <f t="shared" si="2"/>
        <v>2000</v>
      </c>
      <c r="F30" s="57"/>
      <c r="G30" s="57"/>
      <c r="H30" s="57"/>
      <c r="I30" s="57"/>
      <c r="J30" s="21">
        <f>-SUM(Checking!D83)</f>
        <v>0</v>
      </c>
      <c r="K30" s="21"/>
      <c r="L30" s="21"/>
      <c r="M30" s="21"/>
      <c r="N30" s="21"/>
      <c r="O30" s="21">
        <f>-SUM(Checking!D189)</f>
        <v>0</v>
      </c>
    </row>
    <row r="31" spans="1:16" x14ac:dyDescent="0.25">
      <c r="A31" s="52" t="s">
        <v>18</v>
      </c>
      <c r="B31" s="53">
        <v>1000</v>
      </c>
      <c r="C31" s="53">
        <f>SUM(F31:P31)</f>
        <v>500</v>
      </c>
      <c r="D31" s="53">
        <f t="shared" si="2"/>
        <v>500</v>
      </c>
      <c r="F31" s="57">
        <f>-SUM(Checking!D18)</f>
        <v>500</v>
      </c>
      <c r="G31" s="57"/>
      <c r="H31" s="57"/>
      <c r="I31" s="57"/>
      <c r="J31" s="21"/>
      <c r="M31" s="21"/>
      <c r="O31" s="21"/>
    </row>
    <row r="32" spans="1:16" x14ac:dyDescent="0.25">
      <c r="A32" s="52" t="s">
        <v>17</v>
      </c>
      <c r="B32" s="53">
        <v>300</v>
      </c>
      <c r="C32" s="53"/>
      <c r="D32" s="53">
        <f t="shared" si="2"/>
        <v>300</v>
      </c>
      <c r="F32" s="57"/>
      <c r="G32" s="57"/>
      <c r="H32" s="57"/>
      <c r="I32" s="57"/>
      <c r="L32" s="21"/>
      <c r="O32" s="21">
        <f>-SUM(Checking!D183)</f>
        <v>0</v>
      </c>
    </row>
    <row r="33" spans="1:16" x14ac:dyDescent="0.25">
      <c r="A33" s="52" t="s">
        <v>125</v>
      </c>
      <c r="B33" s="53">
        <v>1000</v>
      </c>
      <c r="C33" s="53">
        <f>SUM(F33:P33)</f>
        <v>139.84</v>
      </c>
      <c r="D33" s="53">
        <f t="shared" si="2"/>
        <v>860.16</v>
      </c>
      <c r="E33" s="47" t="s">
        <v>294</v>
      </c>
      <c r="F33" s="57">
        <f>-SUM(Checking!D37)</f>
        <v>133.84</v>
      </c>
      <c r="G33" s="57"/>
      <c r="H33" s="57">
        <f>-SUM(Checking!D51)</f>
        <v>6</v>
      </c>
      <c r="I33" s="57"/>
      <c r="L33" s="21"/>
      <c r="O33" s="21"/>
    </row>
    <row r="34" spans="1:16" ht="45" x14ac:dyDescent="0.25">
      <c r="A34" s="52" t="s">
        <v>179</v>
      </c>
      <c r="B34" s="53">
        <v>1000</v>
      </c>
      <c r="C34" s="53">
        <f>SUM(F34:P34)</f>
        <v>1011.4399999999999</v>
      </c>
      <c r="D34" s="53">
        <f t="shared" si="2"/>
        <v>-11.439999999999941</v>
      </c>
      <c r="E34" s="47" t="s">
        <v>280</v>
      </c>
      <c r="F34" s="57"/>
      <c r="G34" s="57"/>
      <c r="H34" s="57">
        <f>-SUM(Checking!D44:D46)</f>
        <v>1011.4399999999999</v>
      </c>
      <c r="I34" s="57"/>
      <c r="J34" s="21"/>
      <c r="K34" s="21"/>
      <c r="M34" s="21"/>
    </row>
    <row r="35" spans="1:16" x14ac:dyDescent="0.25">
      <c r="A35" s="52" t="s">
        <v>16</v>
      </c>
      <c r="B35" s="53">
        <v>700</v>
      </c>
      <c r="C35" s="53"/>
      <c r="D35" s="53">
        <f t="shared" si="2"/>
        <v>700</v>
      </c>
      <c r="F35" s="57"/>
      <c r="G35" s="57"/>
      <c r="H35" s="57"/>
      <c r="I35" s="57"/>
      <c r="J35" s="21"/>
      <c r="K35" s="21"/>
      <c r="L35" s="21"/>
      <c r="M35" s="21"/>
      <c r="N35" s="21"/>
      <c r="O35" s="21"/>
    </row>
    <row r="36" spans="1:16" x14ac:dyDescent="0.25">
      <c r="A36" s="52" t="s">
        <v>15</v>
      </c>
      <c r="B36" s="53">
        <v>200</v>
      </c>
      <c r="C36" s="53"/>
      <c r="D36" s="53">
        <f t="shared" si="2"/>
        <v>200</v>
      </c>
      <c r="F36" s="57"/>
      <c r="G36" s="57"/>
      <c r="H36" s="57"/>
      <c r="I36" s="57"/>
    </row>
    <row r="37" spans="1:16" x14ac:dyDescent="0.25">
      <c r="A37" s="52" t="s">
        <v>14</v>
      </c>
      <c r="B37" s="53">
        <v>150</v>
      </c>
      <c r="C37" s="53"/>
      <c r="D37" s="53">
        <f t="shared" si="2"/>
        <v>150</v>
      </c>
      <c r="F37" s="57"/>
      <c r="G37" s="57" t="s">
        <v>120</v>
      </c>
      <c r="H37" s="57"/>
      <c r="I37" s="57"/>
      <c r="M37" s="21"/>
      <c r="N37" s="21">
        <f>-SUM(Checking!D167)</f>
        <v>0</v>
      </c>
      <c r="O37" s="21"/>
    </row>
    <row r="38" spans="1:16" ht="15.75" customHeight="1" x14ac:dyDescent="0.25">
      <c r="A38" s="52" t="s">
        <v>87</v>
      </c>
      <c r="B38" s="53">
        <v>1035</v>
      </c>
      <c r="C38" s="53">
        <f>SUM(F38:P38)</f>
        <v>3862.3</v>
      </c>
      <c r="D38" s="53">
        <f>B38-C38</f>
        <v>-2827.3</v>
      </c>
      <c r="F38" s="57">
        <f>-SUM(Checking!D2)</f>
        <v>3478</v>
      </c>
      <c r="G38" s="57">
        <f>-SUM(Checking!D17)</f>
        <v>384.3</v>
      </c>
      <c r="H38" s="57"/>
      <c r="I38" s="57"/>
      <c r="J38" s="21">
        <f>-SUM(Checking!D81:D82)</f>
        <v>0</v>
      </c>
      <c r="K38" s="21">
        <f>-SUM(Checking!D99)</f>
        <v>0</v>
      </c>
      <c r="L38" s="21">
        <f>-SUM(Checking!D105, Checking!D106, Checking!D113, Checking!D114)</f>
        <v>0</v>
      </c>
      <c r="M38" s="21">
        <f>-SUM(Checking!D144)</f>
        <v>0</v>
      </c>
      <c r="N38" s="21"/>
      <c r="O38" s="21">
        <f>-SUM(Checking!D196)</f>
        <v>0</v>
      </c>
      <c r="P38" s="21">
        <f>-SUM(Checking!D223)</f>
        <v>0</v>
      </c>
    </row>
    <row r="39" spans="1:16" ht="15.75" customHeight="1" x14ac:dyDescent="0.25">
      <c r="A39" s="90" t="s">
        <v>180</v>
      </c>
      <c r="B39" s="53"/>
      <c r="C39" s="53"/>
      <c r="D39" s="53"/>
      <c r="F39" s="57"/>
      <c r="G39" s="57"/>
      <c r="H39" s="57"/>
      <c r="I39" s="57"/>
      <c r="J39" s="21"/>
      <c r="K39" s="21"/>
      <c r="L39" s="21"/>
      <c r="M39" s="21">
        <f>-SUM(Checking!D135)</f>
        <v>0</v>
      </c>
      <c r="N39" s="21">
        <f>-SUM(Checking!D168, Checking!D169)</f>
        <v>0</v>
      </c>
      <c r="O39" s="21">
        <f>-SUM(Checking!D186, Checking!D204, Checking!D217)</f>
        <v>0</v>
      </c>
      <c r="P39" s="21">
        <f>-SUM(Checking!D220)</f>
        <v>0</v>
      </c>
    </row>
    <row r="40" spans="1:16" ht="15.75" customHeight="1" x14ac:dyDescent="0.25">
      <c r="A40" s="90" t="s">
        <v>285</v>
      </c>
      <c r="B40" s="53"/>
      <c r="C40" s="53"/>
      <c r="D40" s="53"/>
      <c r="F40" s="57"/>
      <c r="G40" s="57"/>
      <c r="H40" s="57">
        <f>-SUM(Checking!D49)</f>
        <v>1704.3</v>
      </c>
      <c r="I40" s="57"/>
      <c r="J40" s="21"/>
      <c r="K40" s="21"/>
      <c r="L40" s="21"/>
      <c r="M40" s="21"/>
      <c r="N40" s="21"/>
      <c r="O40" s="21"/>
      <c r="P40" s="21"/>
    </row>
    <row r="41" spans="1:16" ht="15.75" customHeight="1" x14ac:dyDescent="0.25">
      <c r="A41" s="52" t="s">
        <v>114</v>
      </c>
      <c r="B41" s="53">
        <v>200</v>
      </c>
      <c r="C41" s="53"/>
      <c r="D41" s="53">
        <f t="shared" ref="D41" si="3">B41-C41</f>
        <v>200</v>
      </c>
      <c r="F41" s="57"/>
      <c r="G41" s="57"/>
      <c r="H41" s="57"/>
      <c r="I41" s="57"/>
      <c r="J41" s="21"/>
      <c r="K41" s="21"/>
      <c r="L41" s="21"/>
      <c r="M41" s="21"/>
      <c r="N41" s="21"/>
      <c r="O41" s="21">
        <f>-SUM(Checking!D206, Checking!D207, Checking!D208)</f>
        <v>0</v>
      </c>
      <c r="P41" s="21"/>
    </row>
    <row r="42" spans="1:16" x14ac:dyDescent="0.25">
      <c r="A42" s="52" t="s">
        <v>113</v>
      </c>
      <c r="B42" s="53">
        <v>750</v>
      </c>
      <c r="C42" s="53"/>
      <c r="D42" s="53">
        <f t="shared" si="2"/>
        <v>750</v>
      </c>
      <c r="F42" s="57"/>
      <c r="G42" s="57"/>
      <c r="H42" s="57"/>
      <c r="I42" s="57"/>
      <c r="L42" s="21"/>
      <c r="N42" s="21"/>
      <c r="O42" s="21">
        <f>-SUM(Checking!D185)</f>
        <v>0</v>
      </c>
      <c r="P42" s="21"/>
    </row>
    <row r="43" spans="1:16" x14ac:dyDescent="0.25">
      <c r="A43" s="52" t="s">
        <v>13</v>
      </c>
      <c r="B43" s="53">
        <v>2700</v>
      </c>
      <c r="C43" s="53"/>
      <c r="D43" s="53">
        <f t="shared" si="2"/>
        <v>2700</v>
      </c>
      <c r="F43" s="57"/>
      <c r="G43" s="57"/>
      <c r="H43" s="57"/>
      <c r="I43" s="57"/>
      <c r="M43" s="21"/>
      <c r="O43" s="21">
        <f>-SUM(Checking!D195)</f>
        <v>0</v>
      </c>
    </row>
    <row r="44" spans="1:16" x14ac:dyDescent="0.25">
      <c r="A44" s="52" t="s">
        <v>84</v>
      </c>
      <c r="B44" s="53">
        <v>400</v>
      </c>
      <c r="C44" s="53"/>
      <c r="D44" s="53">
        <f t="shared" si="2"/>
        <v>400</v>
      </c>
      <c r="F44" s="57"/>
      <c r="G44" s="57"/>
      <c r="H44" s="57"/>
      <c r="I44" s="57"/>
      <c r="M44" s="21"/>
      <c r="N44" s="21">
        <f>-SUM(Checking!D159)</f>
        <v>0</v>
      </c>
      <c r="O44" s="21"/>
      <c r="P44" s="21"/>
    </row>
    <row r="45" spans="1:16" x14ac:dyDescent="0.25">
      <c r="A45" s="52" t="s">
        <v>80</v>
      </c>
      <c r="B45" s="53">
        <v>1500</v>
      </c>
      <c r="C45" s="53">
        <f>SUM(F45:P45)</f>
        <v>808.28</v>
      </c>
      <c r="D45" s="53">
        <f t="shared" si="2"/>
        <v>691.72</v>
      </c>
      <c r="E45" s="47" t="s">
        <v>297</v>
      </c>
      <c r="F45" s="57">
        <f>-SUM(Checking!D4, Checking!D6, Checking!D20)</f>
        <v>733.96</v>
      </c>
      <c r="G45" s="57"/>
      <c r="H45" s="57">
        <f>-SUM(Checking!D54)</f>
        <v>74.319999999999993</v>
      </c>
      <c r="I45" s="57"/>
      <c r="J45" s="21">
        <f>-SUM(Checking!D91)</f>
        <v>0</v>
      </c>
      <c r="K45" s="21">
        <f>-SUM(Checking!D102)</f>
        <v>0</v>
      </c>
      <c r="L45" s="21"/>
      <c r="M45" s="21">
        <f>-SUM(Checking!D152)</f>
        <v>0</v>
      </c>
      <c r="N45" s="21">
        <f>-SUM(Checking!D160)</f>
        <v>0</v>
      </c>
      <c r="O45" s="21">
        <f>-SUM(Checking!D190, Checking!D193)</f>
        <v>0</v>
      </c>
    </row>
    <row r="46" spans="1:16" ht="30" x14ac:dyDescent="0.25">
      <c r="A46" s="52" t="s">
        <v>81</v>
      </c>
      <c r="B46" s="53">
        <v>5650</v>
      </c>
      <c r="C46" s="53">
        <f>SUM(F46:P46)</f>
        <v>2154.89</v>
      </c>
      <c r="D46" s="53">
        <f t="shared" si="2"/>
        <v>3495.11</v>
      </c>
      <c r="E46" s="89" t="s">
        <v>293</v>
      </c>
      <c r="F46" s="57">
        <f>-SUM(Checking!D13, Checking!D14, Checking!D15, Checking!D19)</f>
        <v>609.36</v>
      </c>
      <c r="G46" s="57">
        <f>-SUM(Checking!D21:D22, Checking!D24:D29,  Checking!D34:D35)</f>
        <v>1494.5299999999997</v>
      </c>
      <c r="H46" s="57">
        <f>-SUM(Checking!D47, Checking!D52)</f>
        <v>51</v>
      </c>
      <c r="I46" s="57"/>
      <c r="J46" s="21">
        <f>-SUM(Checking!D84, Checking!D93:D94)</f>
        <v>0</v>
      </c>
      <c r="K46" s="21">
        <f>-SUM(Checking!D97, Checking!D103)</f>
        <v>0</v>
      </c>
      <c r="L46" s="21">
        <f>-SUM(Checking!D110, Checking!D123)</f>
        <v>0</v>
      </c>
      <c r="M46" s="21">
        <f>-SUM(Checking!D127, Checking!D130, Checking!D143)</f>
        <v>0</v>
      </c>
      <c r="N46" s="21">
        <f>-SUM(Checking!D158, Checking!D164, Checking!D165, Checking!D166, Checking!D173, Checking!D174)</f>
        <v>0</v>
      </c>
      <c r="O46" s="21">
        <f>-SUM(Checking!D177, Checking!D184, Checking!D187, Checking!D188, Checking!D191, Checking!D192, Checking!D211, Checking!D213, Checking!D218)</f>
        <v>0</v>
      </c>
      <c r="P46" s="21"/>
    </row>
    <row r="47" spans="1:16" x14ac:dyDescent="0.25">
      <c r="A47" s="52" t="s">
        <v>118</v>
      </c>
      <c r="B47" s="53">
        <v>0</v>
      </c>
      <c r="C47" s="53"/>
      <c r="D47" s="53">
        <f t="shared" si="2"/>
        <v>0</v>
      </c>
      <c r="F47" s="57"/>
      <c r="G47" s="57"/>
      <c r="H47" s="57"/>
      <c r="I47" s="57"/>
      <c r="J47" s="21"/>
      <c r="K47" s="21"/>
      <c r="L47" s="21"/>
      <c r="M47" s="21"/>
      <c r="N47" s="21"/>
      <c r="O47" s="21">
        <f>-SUM(Checking!D212, Checking!D214, Checking!D215, Checking!D216)</f>
        <v>0</v>
      </c>
      <c r="P47" s="21">
        <f>-SUM(Checking!D222)</f>
        <v>0</v>
      </c>
    </row>
    <row r="48" spans="1:16" x14ac:dyDescent="0.25">
      <c r="A48" s="79" t="s">
        <v>111</v>
      </c>
      <c r="B48" s="83"/>
      <c r="C48" s="83"/>
      <c r="D48" s="83"/>
      <c r="F48" s="57"/>
      <c r="G48" s="57"/>
      <c r="H48" s="57"/>
      <c r="I48" s="57"/>
      <c r="J48" s="21"/>
      <c r="K48" s="21"/>
      <c r="L48" s="21"/>
      <c r="M48" s="21"/>
      <c r="N48" s="21"/>
      <c r="O48" s="21"/>
      <c r="P48" s="21"/>
    </row>
    <row r="49" spans="1:18" ht="15.75" thickBot="1" x14ac:dyDescent="0.3">
      <c r="A49" s="52" t="s">
        <v>181</v>
      </c>
      <c r="B49" s="53"/>
      <c r="C49" s="53">
        <f t="shared" ref="C49" si="4">SUM(F49:Q49)</f>
        <v>2555.8799999999997</v>
      </c>
      <c r="D49" s="53">
        <f t="shared" ref="D49" si="5">B49-C49</f>
        <v>-2555.8799999999997</v>
      </c>
      <c r="E49" s="47" t="s">
        <v>295</v>
      </c>
      <c r="F49" s="57">
        <f>-SUM(Checking!D12, Checking!D16)</f>
        <v>2098.7399999999998</v>
      </c>
      <c r="G49" s="57"/>
      <c r="H49" s="57">
        <f>-SUM(Checking!D53)</f>
        <v>457.14</v>
      </c>
      <c r="I49" s="57"/>
      <c r="J49" s="21"/>
      <c r="K49" s="21"/>
      <c r="L49" s="21"/>
      <c r="M49" s="21"/>
      <c r="N49" s="21"/>
      <c r="O49" s="21"/>
      <c r="P49" s="21"/>
    </row>
    <row r="50" spans="1:18" x14ac:dyDescent="0.25">
      <c r="A50" s="58" t="s">
        <v>12</v>
      </c>
      <c r="B50" s="82">
        <f>SUM(B15:B49)</f>
        <v>26900</v>
      </c>
      <c r="C50" s="82">
        <f>SUM(C15:C49)</f>
        <v>11087.3</v>
      </c>
      <c r="D50" s="82">
        <f>SUM(D15:D49)</f>
        <v>15812.699999999999</v>
      </c>
      <c r="F50" s="80">
        <f t="shared" ref="F50:P50" si="6">SUM(F15:F49)</f>
        <v>7591.3899999999994</v>
      </c>
      <c r="G50" s="80">
        <f t="shared" si="6"/>
        <v>-1679.9900000000002</v>
      </c>
      <c r="H50" s="80">
        <f t="shared" si="6"/>
        <v>6880.2</v>
      </c>
      <c r="I50" s="81">
        <f t="shared" si="6"/>
        <v>0</v>
      </c>
      <c r="J50" s="81">
        <f t="shared" si="6"/>
        <v>0</v>
      </c>
      <c r="K50" s="81">
        <f t="shared" si="6"/>
        <v>0</v>
      </c>
      <c r="L50" s="81">
        <f t="shared" si="6"/>
        <v>0</v>
      </c>
      <c r="M50" s="81">
        <f t="shared" si="6"/>
        <v>0</v>
      </c>
      <c r="N50" s="81">
        <f t="shared" si="6"/>
        <v>0</v>
      </c>
      <c r="O50" s="81">
        <f t="shared" si="6"/>
        <v>0</v>
      </c>
      <c r="P50" s="82">
        <f t="shared" si="6"/>
        <v>0</v>
      </c>
      <c r="Q50" s="78"/>
      <c r="R50" s="21"/>
    </row>
    <row r="51" spans="1:18" x14ac:dyDescent="0.25">
      <c r="B51" s="6"/>
      <c r="C51" s="59"/>
      <c r="F51" s="21">
        <f>SUM(Checking!D2:D20)+F50-F11</f>
        <v>9749.5399999999991</v>
      </c>
      <c r="G51" s="21">
        <f>SUM(Checking!D21:D43)+G50-G11</f>
        <v>250.46000000000004</v>
      </c>
      <c r="H51" s="21">
        <f>SUM(Checking!D45:D63)+H50-H11</f>
        <v>520.30999999999915</v>
      </c>
      <c r="I51" s="21">
        <f>SUM(Checking!D64:D80)+I50-I11</f>
        <v>0</v>
      </c>
      <c r="J51" s="21">
        <f>SUM(Checking!D81:D94)+J50-J11</f>
        <v>0</v>
      </c>
      <c r="K51" s="21">
        <f>SUM(Checking!D95:D100)+K50-K11</f>
        <v>0</v>
      </c>
      <c r="L51" s="21"/>
      <c r="M51" s="21"/>
      <c r="N51" s="21"/>
      <c r="O51" s="21"/>
      <c r="R51" s="60"/>
    </row>
    <row r="52" spans="1:18" x14ac:dyDescent="0.25">
      <c r="B52" s="61"/>
      <c r="I52" s="21"/>
      <c r="R52" s="60"/>
    </row>
    <row r="53" spans="1:18" x14ac:dyDescent="0.25">
      <c r="A53" s="62" t="s">
        <v>2</v>
      </c>
      <c r="B53" s="61">
        <v>4107.04</v>
      </c>
      <c r="C53" s="61">
        <v>2378.81</v>
      </c>
      <c r="D53" s="61"/>
      <c r="E53" s="63"/>
      <c r="F53" s="21">
        <f>B53+SUM(Checking!D2:D21)</f>
        <v>6186.6299999999992</v>
      </c>
      <c r="G53" s="61">
        <f>B53+SUM(Checking!D2:D44)</f>
        <v>8811.2199999999975</v>
      </c>
      <c r="H53" s="61">
        <f>B53+SUM(Checking!D2:D63)</f>
        <v>2467.6499999999983</v>
      </c>
      <c r="I53" s="61">
        <f>B53+SUM(Checking!D2:D80)</f>
        <v>2467.6499999999983</v>
      </c>
      <c r="J53" s="61">
        <f>B53+SUM(Checking!D2:D94)</f>
        <v>2467.6499999999983</v>
      </c>
      <c r="K53" s="61">
        <f>B53+SUM(Checking!D2:D104)</f>
        <v>2467.6499999999983</v>
      </c>
      <c r="L53" s="61">
        <f>B53+SUM(Checking!D2:D125)</f>
        <v>2467.6499999999983</v>
      </c>
      <c r="M53" s="61">
        <f>B53+SUM(Checking!D2:D157)</f>
        <v>2467.6499999999983</v>
      </c>
      <c r="N53" s="61">
        <f>B53+SUM(Checking!D2:D176)</f>
        <v>2467.6499999999983</v>
      </c>
      <c r="O53" s="61">
        <f>B53+SUM(Checking!D2:D219)</f>
        <v>2467.6499999999983</v>
      </c>
      <c r="P53" s="61">
        <f>B53+SUM(Checking!D2:D223)</f>
        <v>2467.6499999999983</v>
      </c>
      <c r="R53" s="61"/>
    </row>
    <row r="54" spans="1:18" ht="15.75" thickBot="1" x14ac:dyDescent="0.3">
      <c r="A54" s="62" t="s">
        <v>1</v>
      </c>
      <c r="B54" s="61">
        <v>17002.310000000001</v>
      </c>
      <c r="C54" s="61">
        <v>7002.7</v>
      </c>
      <c r="F54" s="61">
        <f>Savings!B2+Savings!B3+Savings!B4</f>
        <v>7002.7000000000016</v>
      </c>
      <c r="G54" s="61">
        <f>SUM(Savings!B2:B15)</f>
        <v>7002.9700000000021</v>
      </c>
      <c r="H54" s="61">
        <v>7002.97</v>
      </c>
      <c r="I54" s="61">
        <v>18496.189999999999</v>
      </c>
      <c r="J54" s="61">
        <v>18496.919999999998</v>
      </c>
      <c r="K54" s="61">
        <v>18497.759999999998</v>
      </c>
      <c r="L54" s="61">
        <v>18498.47</v>
      </c>
      <c r="M54" s="61">
        <v>18499.23</v>
      </c>
      <c r="N54" s="61">
        <v>18500.02</v>
      </c>
      <c r="O54" s="61">
        <f>SUM(N54+Savings!B13)</f>
        <v>18500.02</v>
      </c>
      <c r="P54" s="61">
        <v>18500.810000000001</v>
      </c>
      <c r="R54" s="60"/>
    </row>
    <row r="55" spans="1:18" x14ac:dyDescent="0.25">
      <c r="A55" s="56" t="s">
        <v>0</v>
      </c>
      <c r="B55" s="84">
        <f>SUM(B53:B54)</f>
        <v>21109.350000000002</v>
      </c>
      <c r="C55" s="84">
        <f>SUM(C53:C54)</f>
        <v>9381.51</v>
      </c>
      <c r="F55" s="84">
        <f>SUM(F53:F54)</f>
        <v>13189.330000000002</v>
      </c>
      <c r="G55" s="84">
        <f t="shared" ref="G55:P55" si="7">SUM(G53:G54)</f>
        <v>15814.189999999999</v>
      </c>
      <c r="H55" s="84">
        <f t="shared" si="7"/>
        <v>9470.619999999999</v>
      </c>
      <c r="I55" s="84">
        <f t="shared" si="7"/>
        <v>20963.839999999997</v>
      </c>
      <c r="J55" s="84">
        <f t="shared" si="7"/>
        <v>20964.569999999996</v>
      </c>
      <c r="K55" s="84">
        <f t="shared" si="7"/>
        <v>20965.409999999996</v>
      </c>
      <c r="L55" s="84">
        <f t="shared" si="7"/>
        <v>20966.12</v>
      </c>
      <c r="M55" s="84">
        <f t="shared" si="7"/>
        <v>20966.879999999997</v>
      </c>
      <c r="N55" s="84">
        <f t="shared" si="7"/>
        <v>20967.669999999998</v>
      </c>
      <c r="O55" s="84">
        <f t="shared" si="7"/>
        <v>20967.669999999998</v>
      </c>
      <c r="P55" s="84">
        <f t="shared" si="7"/>
        <v>20968.46</v>
      </c>
      <c r="R55" s="60"/>
    </row>
    <row r="56" spans="1:18" x14ac:dyDescent="0.25">
      <c r="R56" s="66"/>
    </row>
    <row r="57" spans="1:18" x14ac:dyDescent="0.25"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8" x14ac:dyDescent="0.25">
      <c r="C58" s="61"/>
      <c r="G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8" x14ac:dyDescent="0.25">
      <c r="I59" s="57"/>
      <c r="J59" s="61"/>
      <c r="K59" s="21"/>
      <c r="L59" s="57"/>
      <c r="M59" s="57"/>
      <c r="N59" s="57"/>
      <c r="O59" s="57"/>
      <c r="P59" s="65"/>
    </row>
    <row r="60" spans="1:18" x14ac:dyDescent="0.25">
      <c r="I60" s="21"/>
      <c r="J60" s="21"/>
      <c r="K60" s="21"/>
      <c r="L60" s="21"/>
      <c r="M60" s="21"/>
      <c r="N60" s="21"/>
      <c r="O60" s="21"/>
      <c r="P60" s="21"/>
      <c r="Q60" s="21"/>
    </row>
    <row r="61" spans="1:18" x14ac:dyDescent="0.25">
      <c r="L61" s="57"/>
    </row>
  </sheetData>
  <mergeCells count="2">
    <mergeCell ref="A1:E1"/>
    <mergeCell ref="A2:E2"/>
  </mergeCells>
  <printOptions gridLines="1"/>
  <pageMargins left="0.7" right="0.7" top="0.75" bottom="0.75" header="0.3" footer="0.3"/>
  <pageSetup scale="78" orientation="portrait" r:id="rId1"/>
  <ignoredErrors>
    <ignoredError sqref="G46 H34" formulaRange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Budget!F50:F50</xm:f>
              <xm:sqref>F50</xm:sqref>
            </x14:sparkline>
            <x14:sparkline>
              <xm:f>Budget!G50:G50</xm:f>
              <xm:sqref>G50</xm:sqref>
            </x14:sparkline>
            <x14:sparkline>
              <xm:f>Budget!H50:H50</xm:f>
              <xm:sqref>H50</xm:sqref>
            </x14:sparkline>
            <x14:sparkline>
              <xm:f>Budget!I50:I50</xm:f>
              <xm:sqref>I50</xm:sqref>
            </x14:sparkline>
            <x14:sparkline>
              <xm:f>Budget!J50:J50</xm:f>
              <xm:sqref>J50</xm:sqref>
            </x14:sparkline>
            <x14:sparkline>
              <xm:f>Budget!K50:K50</xm:f>
              <xm:sqref>K50</xm:sqref>
            </x14:sparkline>
            <x14:sparkline>
              <xm:f>Budget!L50:L50</xm:f>
              <xm:sqref>L50</xm:sqref>
            </x14:sparkline>
            <x14:sparkline>
              <xm:f>Budget!M50:M50</xm:f>
              <xm:sqref>M50</xm:sqref>
            </x14:sparkline>
            <x14:sparkline>
              <xm:f>Budget!N50:N50</xm:f>
              <xm:sqref>N50</xm:sqref>
            </x14:sparkline>
            <x14:sparkline>
              <xm:f>Budget!O50:O50</xm:f>
              <xm:sqref>O50</xm:sqref>
            </x14:sparkline>
            <x14:sparkline>
              <xm:f>Budget!P50:P50</xm:f>
              <xm:sqref>P50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9"/>
  <sheetViews>
    <sheetView topLeftCell="A45" zoomScaleNormal="100" workbookViewId="0">
      <selection activeCell="F57" sqref="F57"/>
    </sheetView>
  </sheetViews>
  <sheetFormatPr defaultRowHeight="15" x14ac:dyDescent="0.25"/>
  <cols>
    <col min="1" max="1" width="11.42578125" style="27" customWidth="1"/>
    <col min="2" max="2" width="18.7109375" style="28" bestFit="1" customWidth="1"/>
    <col min="3" max="3" width="20" style="27" customWidth="1"/>
    <col min="4" max="4" width="12.7109375" style="32" customWidth="1"/>
    <col min="5" max="5" width="25.85546875" style="27" customWidth="1"/>
    <col min="6" max="6" width="61.28515625" style="27" customWidth="1"/>
    <col min="7" max="7" width="9.140625" style="28"/>
    <col min="9" max="10" width="11.140625" style="22" bestFit="1" customWidth="1"/>
    <col min="11" max="11" width="10.5703125" bestFit="1" customWidth="1"/>
    <col min="13" max="13" width="10.5703125" bestFit="1" customWidth="1"/>
  </cols>
  <sheetData>
    <row r="1" spans="1:13" x14ac:dyDescent="0.25">
      <c r="A1" s="27" t="s">
        <v>69</v>
      </c>
      <c r="B1" s="28" t="s">
        <v>70</v>
      </c>
      <c r="C1" s="27" t="s">
        <v>71</v>
      </c>
      <c r="D1" s="29" t="s">
        <v>72</v>
      </c>
      <c r="E1" s="27" t="s">
        <v>73</v>
      </c>
      <c r="F1" s="27" t="s">
        <v>74</v>
      </c>
      <c r="G1" s="30" t="s">
        <v>75</v>
      </c>
    </row>
    <row r="2" spans="1:13" x14ac:dyDescent="0.25">
      <c r="A2" s="31">
        <v>43291</v>
      </c>
      <c r="B2" s="28">
        <v>1298</v>
      </c>
      <c r="C2" s="27" t="s">
        <v>183</v>
      </c>
      <c r="D2" s="32">
        <v>-3478</v>
      </c>
      <c r="E2" s="27" t="s">
        <v>184</v>
      </c>
      <c r="F2" s="27" t="s">
        <v>185</v>
      </c>
      <c r="G2" s="28" t="s">
        <v>186</v>
      </c>
      <c r="H2" s="41"/>
    </row>
    <row r="3" spans="1:13" x14ac:dyDescent="0.25">
      <c r="A3" s="31">
        <v>43320</v>
      </c>
      <c r="C3" s="27" t="s">
        <v>187</v>
      </c>
      <c r="D3" s="32">
        <v>10000</v>
      </c>
      <c r="F3" s="27" t="s">
        <v>188</v>
      </c>
      <c r="G3" s="28" t="s">
        <v>186</v>
      </c>
      <c r="H3" s="41"/>
      <c r="M3" s="87"/>
    </row>
    <row r="4" spans="1:13" x14ac:dyDescent="0.25">
      <c r="A4" s="31">
        <v>43321</v>
      </c>
      <c r="B4" s="28">
        <v>1299</v>
      </c>
      <c r="C4" s="27" t="s">
        <v>190</v>
      </c>
      <c r="D4" s="32">
        <v>-505.13</v>
      </c>
      <c r="E4" s="27" t="s">
        <v>191</v>
      </c>
      <c r="F4" s="27" t="s">
        <v>192</v>
      </c>
      <c r="G4" s="28" t="s">
        <v>186</v>
      </c>
      <c r="H4" s="41"/>
      <c r="M4" s="87"/>
    </row>
    <row r="5" spans="1:13" x14ac:dyDescent="0.25">
      <c r="A5" s="31">
        <v>43325</v>
      </c>
      <c r="B5" s="28">
        <v>1300</v>
      </c>
      <c r="C5" s="27" t="s">
        <v>193</v>
      </c>
      <c r="D5" s="32">
        <v>-527.5</v>
      </c>
      <c r="E5" s="27" t="s">
        <v>194</v>
      </c>
      <c r="F5" s="27" t="s">
        <v>196</v>
      </c>
      <c r="G5" s="28" t="s">
        <v>186</v>
      </c>
      <c r="H5" s="41"/>
    </row>
    <row r="6" spans="1:13" x14ac:dyDescent="0.25">
      <c r="A6" s="31">
        <v>43325</v>
      </c>
      <c r="B6" s="28">
        <v>1301</v>
      </c>
      <c r="C6" s="27" t="s">
        <v>190</v>
      </c>
      <c r="D6" s="32">
        <v>-148.77000000000001</v>
      </c>
      <c r="E6" s="27" t="s">
        <v>191</v>
      </c>
      <c r="F6" s="27" t="s">
        <v>195</v>
      </c>
      <c r="G6" s="28" t="s">
        <v>186</v>
      </c>
      <c r="H6" s="41"/>
    </row>
    <row r="7" spans="1:13" x14ac:dyDescent="0.25">
      <c r="A7" s="31">
        <v>43329</v>
      </c>
      <c r="C7" s="27" t="s">
        <v>187</v>
      </c>
      <c r="D7" s="32">
        <v>1991.36</v>
      </c>
      <c r="E7" s="27" t="s">
        <v>194</v>
      </c>
      <c r="F7" s="27" t="s">
        <v>197</v>
      </c>
      <c r="G7" s="28" t="s">
        <v>186</v>
      </c>
      <c r="H7" s="41"/>
    </row>
    <row r="8" spans="1:13" x14ac:dyDescent="0.25">
      <c r="A8" s="31">
        <v>43331</v>
      </c>
      <c r="B8" s="28">
        <v>1302</v>
      </c>
      <c r="C8" s="27" t="s">
        <v>198</v>
      </c>
      <c r="D8" s="29">
        <v>-108.5</v>
      </c>
      <c r="E8" s="27" t="s">
        <v>22</v>
      </c>
      <c r="F8" s="27" t="s">
        <v>199</v>
      </c>
      <c r="G8" s="28" t="s">
        <v>186</v>
      </c>
      <c r="H8" s="41"/>
    </row>
    <row r="9" spans="1:13" x14ac:dyDescent="0.25">
      <c r="A9" s="31">
        <v>43332</v>
      </c>
      <c r="B9" s="28">
        <v>1303</v>
      </c>
      <c r="C9" s="27" t="s">
        <v>202</v>
      </c>
      <c r="D9" s="29">
        <v>-10</v>
      </c>
      <c r="E9" s="27" t="s">
        <v>203</v>
      </c>
      <c r="F9" s="27" t="s">
        <v>204</v>
      </c>
      <c r="G9" s="28" t="s">
        <v>186</v>
      </c>
      <c r="H9" s="41"/>
    </row>
    <row r="10" spans="1:13" x14ac:dyDescent="0.25">
      <c r="A10" s="31">
        <v>43333</v>
      </c>
      <c r="B10" s="28">
        <v>1304</v>
      </c>
      <c r="C10" s="27" t="s">
        <v>205</v>
      </c>
      <c r="D10" s="32">
        <v>-1382.85</v>
      </c>
      <c r="E10" s="27" t="s">
        <v>194</v>
      </c>
      <c r="F10" s="27" t="s">
        <v>206</v>
      </c>
      <c r="G10" s="28" t="s">
        <v>186</v>
      </c>
      <c r="H10" s="41"/>
    </row>
    <row r="11" spans="1:13" x14ac:dyDescent="0.25">
      <c r="A11" s="31">
        <v>43325</v>
      </c>
      <c r="C11" s="27" t="s">
        <v>187</v>
      </c>
      <c r="D11" s="32">
        <v>17.559999999999999</v>
      </c>
      <c r="E11" s="27" t="s">
        <v>207</v>
      </c>
      <c r="F11" s="27" t="s">
        <v>208</v>
      </c>
      <c r="G11" s="28" t="s">
        <v>186</v>
      </c>
      <c r="H11" s="41"/>
    </row>
    <row r="12" spans="1:13" x14ac:dyDescent="0.25">
      <c r="A12" s="31">
        <v>43336</v>
      </c>
      <c r="B12" s="28">
        <v>1305</v>
      </c>
      <c r="C12" s="27" t="s">
        <v>212</v>
      </c>
      <c r="D12" s="32">
        <v>-1933.74</v>
      </c>
      <c r="E12" s="27" t="s">
        <v>213</v>
      </c>
      <c r="F12" s="27" t="s">
        <v>214</v>
      </c>
      <c r="G12" s="28" t="s">
        <v>186</v>
      </c>
      <c r="H12" s="41"/>
    </row>
    <row r="13" spans="1:13" x14ac:dyDescent="0.25">
      <c r="A13" s="31">
        <v>43336</v>
      </c>
      <c r="B13" s="28">
        <v>1306</v>
      </c>
      <c r="C13" s="27" t="s">
        <v>215</v>
      </c>
      <c r="D13" s="32">
        <v>-107.29</v>
      </c>
      <c r="E13" s="27" t="s">
        <v>216</v>
      </c>
      <c r="F13" s="27" t="s">
        <v>218</v>
      </c>
      <c r="G13" s="28" t="s">
        <v>186</v>
      </c>
      <c r="H13" s="41"/>
      <c r="M13" s="3"/>
    </row>
    <row r="14" spans="1:13" x14ac:dyDescent="0.25">
      <c r="A14" s="31">
        <v>43336</v>
      </c>
      <c r="B14" s="28">
        <v>1307</v>
      </c>
      <c r="C14" s="27" t="s">
        <v>217</v>
      </c>
      <c r="D14" s="32">
        <v>-215.46</v>
      </c>
      <c r="E14" s="27" t="s">
        <v>216</v>
      </c>
      <c r="F14" s="27" t="s">
        <v>219</v>
      </c>
      <c r="G14" s="28" t="s">
        <v>186</v>
      </c>
      <c r="H14" s="41"/>
    </row>
    <row r="15" spans="1:13" x14ac:dyDescent="0.25">
      <c r="A15" s="31">
        <v>43336</v>
      </c>
      <c r="B15" s="28">
        <v>1308</v>
      </c>
      <c r="C15" s="27" t="s">
        <v>220</v>
      </c>
      <c r="D15" s="32">
        <v>-181.28</v>
      </c>
      <c r="E15" s="27" t="s">
        <v>216</v>
      </c>
      <c r="F15" s="27" t="s">
        <v>221</v>
      </c>
      <c r="G15" s="28" t="s">
        <v>186</v>
      </c>
      <c r="H15" s="41"/>
    </row>
    <row r="16" spans="1:13" x14ac:dyDescent="0.25">
      <c r="A16" s="31">
        <v>43336</v>
      </c>
      <c r="B16" s="28">
        <v>1309</v>
      </c>
      <c r="C16" s="27" t="s">
        <v>222</v>
      </c>
      <c r="D16" s="32">
        <v>-165</v>
      </c>
      <c r="E16" s="27" t="s">
        <v>213</v>
      </c>
      <c r="F16" s="27" t="s">
        <v>223</v>
      </c>
      <c r="G16" s="28" t="s">
        <v>186</v>
      </c>
      <c r="H16" s="41"/>
      <c r="J16" s="42"/>
    </row>
    <row r="17" spans="1:13" x14ac:dyDescent="0.25">
      <c r="A17" s="31">
        <v>43336</v>
      </c>
      <c r="B17" s="28">
        <v>1310</v>
      </c>
      <c r="C17" s="27" t="s">
        <v>224</v>
      </c>
      <c r="D17" s="32">
        <v>-384.3</v>
      </c>
      <c r="E17" s="27" t="s">
        <v>184</v>
      </c>
      <c r="F17" s="27" t="s">
        <v>254</v>
      </c>
      <c r="G17" s="28" t="s">
        <v>186</v>
      </c>
      <c r="H17" s="41"/>
    </row>
    <row r="18" spans="1:13" x14ac:dyDescent="0.25">
      <c r="A18" s="31">
        <v>43336</v>
      </c>
      <c r="B18" s="28">
        <v>1311</v>
      </c>
      <c r="C18" s="27" t="s">
        <v>225</v>
      </c>
      <c r="D18" s="32">
        <v>-500</v>
      </c>
      <c r="E18" s="27" t="s">
        <v>226</v>
      </c>
      <c r="F18" s="27" t="s">
        <v>227</v>
      </c>
      <c r="G18" s="28" t="s">
        <v>186</v>
      </c>
      <c r="H18" s="41"/>
    </row>
    <row r="19" spans="1:13" x14ac:dyDescent="0.25">
      <c r="A19" s="33">
        <v>43336</v>
      </c>
      <c r="B19" s="34">
        <v>1312</v>
      </c>
      <c r="C19" s="35" t="s">
        <v>228</v>
      </c>
      <c r="D19" s="29">
        <v>-105.33</v>
      </c>
      <c r="E19" s="35" t="s">
        <v>229</v>
      </c>
      <c r="F19" s="35" t="s">
        <v>230</v>
      </c>
      <c r="G19" s="34" t="s">
        <v>186</v>
      </c>
      <c r="H19" s="41"/>
      <c r="I19" s="13"/>
      <c r="J19" s="13"/>
      <c r="K19" s="26"/>
    </row>
    <row r="20" spans="1:13" s="26" customFormat="1" x14ac:dyDescent="0.25">
      <c r="A20" s="31">
        <v>43338</v>
      </c>
      <c r="B20" s="28">
        <v>1313</v>
      </c>
      <c r="C20" s="27" t="s">
        <v>190</v>
      </c>
      <c r="D20" s="32">
        <v>-80.06</v>
      </c>
      <c r="E20" s="27" t="s">
        <v>191</v>
      </c>
      <c r="F20" s="27" t="s">
        <v>231</v>
      </c>
      <c r="G20" s="28" t="s">
        <v>186</v>
      </c>
      <c r="H20"/>
      <c r="I20" s="22"/>
      <c r="J20" s="22"/>
      <c r="K20"/>
    </row>
    <row r="21" spans="1:13" s="26" customFormat="1" x14ac:dyDescent="0.25">
      <c r="A21" s="33">
        <v>43345</v>
      </c>
      <c r="B21" s="34">
        <v>1314</v>
      </c>
      <c r="C21" s="35" t="s">
        <v>232</v>
      </c>
      <c r="D21" s="29">
        <v>-96.12</v>
      </c>
      <c r="E21" s="35" t="s">
        <v>229</v>
      </c>
      <c r="F21" s="35" t="s">
        <v>233</v>
      </c>
      <c r="G21" s="34" t="s">
        <v>186</v>
      </c>
      <c r="I21" s="13"/>
      <c r="J21" s="13"/>
    </row>
    <row r="22" spans="1:13" s="26" customFormat="1" x14ac:dyDescent="0.25">
      <c r="A22" s="33">
        <v>43345</v>
      </c>
      <c r="B22" s="34">
        <v>1315</v>
      </c>
      <c r="C22" s="35" t="s">
        <v>234</v>
      </c>
      <c r="D22" s="29">
        <v>-122.82</v>
      </c>
      <c r="E22" s="35" t="s">
        <v>229</v>
      </c>
      <c r="F22" s="35" t="s">
        <v>235</v>
      </c>
      <c r="G22" s="34" t="s">
        <v>186</v>
      </c>
      <c r="H22" s="41"/>
      <c r="I22" s="13"/>
      <c r="J22" s="13"/>
    </row>
    <row r="23" spans="1:13" s="26" customFormat="1" x14ac:dyDescent="0.25">
      <c r="A23" s="33">
        <v>43345</v>
      </c>
      <c r="B23" s="34">
        <v>1316</v>
      </c>
      <c r="C23" s="35" t="s">
        <v>236</v>
      </c>
      <c r="D23" s="29" t="s">
        <v>261</v>
      </c>
      <c r="E23" s="35" t="s">
        <v>229</v>
      </c>
      <c r="F23" s="35" t="s">
        <v>237</v>
      </c>
      <c r="G23" s="34" t="s">
        <v>186</v>
      </c>
      <c r="H23" s="41" t="s">
        <v>261</v>
      </c>
      <c r="I23" s="13"/>
      <c r="J23" s="13"/>
      <c r="K23" s="13"/>
      <c r="L23" s="13"/>
    </row>
    <row r="24" spans="1:13" x14ac:dyDescent="0.25">
      <c r="A24" s="31">
        <v>43345</v>
      </c>
      <c r="B24" s="34">
        <v>1317</v>
      </c>
      <c r="C24" s="35" t="s">
        <v>238</v>
      </c>
      <c r="D24" s="29">
        <v>-194.5</v>
      </c>
      <c r="E24" s="35" t="s">
        <v>216</v>
      </c>
      <c r="F24" s="35" t="s">
        <v>239</v>
      </c>
      <c r="G24" s="28" t="s">
        <v>186</v>
      </c>
      <c r="H24" s="41"/>
      <c r="K24" s="22"/>
      <c r="L24" s="22"/>
    </row>
    <row r="25" spans="1:13" x14ac:dyDescent="0.25">
      <c r="A25" s="31">
        <v>43345</v>
      </c>
      <c r="B25" s="34">
        <v>1318</v>
      </c>
      <c r="C25" s="35" t="s">
        <v>240</v>
      </c>
      <c r="D25" s="29">
        <v>-62.9</v>
      </c>
      <c r="E25" s="35" t="s">
        <v>216</v>
      </c>
      <c r="F25" s="35" t="s">
        <v>241</v>
      </c>
      <c r="G25" s="34" t="s">
        <v>186</v>
      </c>
      <c r="H25" s="41"/>
      <c r="M25" s="3"/>
    </row>
    <row r="26" spans="1:13" x14ac:dyDescent="0.25">
      <c r="A26" s="31">
        <v>43345</v>
      </c>
      <c r="B26" s="34">
        <v>1319</v>
      </c>
      <c r="C26" s="35" t="s">
        <v>242</v>
      </c>
      <c r="D26" s="29">
        <v>-116.6</v>
      </c>
      <c r="E26" s="35" t="s">
        <v>229</v>
      </c>
      <c r="F26" s="35" t="s">
        <v>243</v>
      </c>
      <c r="G26" s="34" t="s">
        <v>186</v>
      </c>
      <c r="H26" s="41"/>
    </row>
    <row r="27" spans="1:13" x14ac:dyDescent="0.25">
      <c r="A27" s="31">
        <v>43345</v>
      </c>
      <c r="B27" s="34">
        <v>1320</v>
      </c>
      <c r="C27" s="35" t="s">
        <v>244</v>
      </c>
      <c r="D27" s="29">
        <v>-161.26</v>
      </c>
      <c r="E27" s="35" t="s">
        <v>216</v>
      </c>
      <c r="F27" s="35" t="s">
        <v>245</v>
      </c>
      <c r="G27" s="34" t="s">
        <v>186</v>
      </c>
      <c r="H27" s="41"/>
    </row>
    <row r="28" spans="1:13" x14ac:dyDescent="0.25">
      <c r="A28" s="31">
        <v>43349</v>
      </c>
      <c r="B28" s="34">
        <v>1321</v>
      </c>
      <c r="C28" s="35" t="s">
        <v>246</v>
      </c>
      <c r="D28" s="29">
        <v>-196</v>
      </c>
      <c r="E28" s="35" t="s">
        <v>216</v>
      </c>
      <c r="F28" s="35" t="s">
        <v>253</v>
      </c>
      <c r="G28" s="34" t="s">
        <v>186</v>
      </c>
      <c r="H28" s="41"/>
    </row>
    <row r="29" spans="1:13" x14ac:dyDescent="0.25">
      <c r="A29" s="31">
        <v>43349</v>
      </c>
      <c r="B29" s="34">
        <v>1322</v>
      </c>
      <c r="C29" s="35" t="s">
        <v>247</v>
      </c>
      <c r="D29" s="29">
        <v>-250</v>
      </c>
      <c r="E29" s="35" t="s">
        <v>216</v>
      </c>
      <c r="F29" s="107" t="s">
        <v>252</v>
      </c>
      <c r="G29" s="34" t="s">
        <v>186</v>
      </c>
      <c r="H29" s="41"/>
    </row>
    <row r="30" spans="1:13" x14ac:dyDescent="0.25">
      <c r="A30" s="31">
        <v>43349</v>
      </c>
      <c r="B30" s="34">
        <v>1323</v>
      </c>
      <c r="C30" s="35" t="s">
        <v>248</v>
      </c>
      <c r="D30" s="29" t="s">
        <v>249</v>
      </c>
      <c r="E30" s="35" t="s">
        <v>32</v>
      </c>
      <c r="F30" s="35" t="s">
        <v>250</v>
      </c>
      <c r="G30" s="34" t="s">
        <v>186</v>
      </c>
      <c r="H30" s="41" t="s">
        <v>251</v>
      </c>
    </row>
    <row r="31" spans="1:13" x14ac:dyDescent="0.25">
      <c r="A31" s="31">
        <v>43349</v>
      </c>
      <c r="B31" s="34"/>
      <c r="C31" s="35" t="s">
        <v>187</v>
      </c>
      <c r="D31" s="29">
        <v>138</v>
      </c>
      <c r="E31" s="35" t="s">
        <v>255</v>
      </c>
      <c r="F31" s="35" t="s">
        <v>256</v>
      </c>
      <c r="G31" s="34" t="s">
        <v>186</v>
      </c>
      <c r="H31" s="13"/>
    </row>
    <row r="32" spans="1:13" x14ac:dyDescent="0.25">
      <c r="A32" s="31">
        <v>43350</v>
      </c>
      <c r="B32" s="34">
        <v>1324</v>
      </c>
      <c r="C32" s="35" t="s">
        <v>248</v>
      </c>
      <c r="D32" s="29">
        <v>-15</v>
      </c>
      <c r="E32" s="35" t="s">
        <v>194</v>
      </c>
      <c r="F32" s="35" t="s">
        <v>250</v>
      </c>
      <c r="G32" s="36" t="s">
        <v>186</v>
      </c>
      <c r="H32" s="41"/>
    </row>
    <row r="33" spans="1:11" x14ac:dyDescent="0.25">
      <c r="A33" s="31">
        <v>43350</v>
      </c>
      <c r="B33" s="34">
        <v>1325</v>
      </c>
      <c r="C33" s="35" t="s">
        <v>248</v>
      </c>
      <c r="D33" s="29">
        <v>-5</v>
      </c>
      <c r="E33" s="35" t="s">
        <v>257</v>
      </c>
      <c r="F33" s="35" t="s">
        <v>250</v>
      </c>
      <c r="G33" s="34" t="s">
        <v>186</v>
      </c>
      <c r="H33" s="41"/>
    </row>
    <row r="34" spans="1:11" x14ac:dyDescent="0.25">
      <c r="A34" s="31">
        <v>43352</v>
      </c>
      <c r="B34" s="34">
        <v>1326</v>
      </c>
      <c r="C34" s="35" t="s">
        <v>258</v>
      </c>
      <c r="D34" s="29">
        <v>-85.73</v>
      </c>
      <c r="E34" s="35" t="s">
        <v>229</v>
      </c>
      <c r="F34" s="35" t="s">
        <v>259</v>
      </c>
      <c r="G34" s="34" t="s">
        <v>186</v>
      </c>
      <c r="H34" s="41"/>
    </row>
    <row r="35" spans="1:11" x14ac:dyDescent="0.25">
      <c r="A35" s="31">
        <v>43362</v>
      </c>
      <c r="B35" s="34">
        <v>1327</v>
      </c>
      <c r="C35" s="35" t="s">
        <v>236</v>
      </c>
      <c r="D35" s="29">
        <v>-208.6</v>
      </c>
      <c r="E35" s="35" t="s">
        <v>229</v>
      </c>
      <c r="F35" s="35" t="s">
        <v>260</v>
      </c>
      <c r="G35" s="34" t="s">
        <v>186</v>
      </c>
      <c r="H35" s="41"/>
    </row>
    <row r="36" spans="1:11" x14ac:dyDescent="0.25">
      <c r="A36" s="31">
        <v>43362</v>
      </c>
      <c r="B36" s="34"/>
      <c r="C36" s="35" t="s">
        <v>187</v>
      </c>
      <c r="D36" s="29">
        <v>13.82</v>
      </c>
      <c r="E36" s="35" t="s">
        <v>194</v>
      </c>
      <c r="F36" s="35" t="s">
        <v>262</v>
      </c>
      <c r="G36" s="34" t="s">
        <v>186</v>
      </c>
      <c r="H36" s="41"/>
    </row>
    <row r="37" spans="1:11" x14ac:dyDescent="0.25">
      <c r="A37" s="31">
        <v>43362</v>
      </c>
      <c r="B37" s="34">
        <v>1328</v>
      </c>
      <c r="C37" s="35" t="s">
        <v>202</v>
      </c>
      <c r="D37" s="29">
        <v>-133.84</v>
      </c>
      <c r="E37" s="35" t="s">
        <v>263</v>
      </c>
      <c r="F37" s="35" t="s">
        <v>264</v>
      </c>
      <c r="G37" s="34" t="s">
        <v>186</v>
      </c>
      <c r="H37" s="41"/>
    </row>
    <row r="38" spans="1:11" x14ac:dyDescent="0.25">
      <c r="A38" s="31">
        <v>43362</v>
      </c>
      <c r="B38" s="34"/>
      <c r="C38" s="35" t="s">
        <v>187</v>
      </c>
      <c r="D38" s="29">
        <v>742.13</v>
      </c>
      <c r="E38" s="35"/>
      <c r="F38" s="35" t="s">
        <v>265</v>
      </c>
      <c r="G38" s="34" t="s">
        <v>186</v>
      </c>
      <c r="H38" s="41"/>
    </row>
    <row r="39" spans="1:11" x14ac:dyDescent="0.25">
      <c r="A39" s="31">
        <v>43363</v>
      </c>
      <c r="B39" s="34"/>
      <c r="C39" s="35" t="s">
        <v>266</v>
      </c>
      <c r="D39" s="29">
        <v>-20</v>
      </c>
      <c r="E39" s="35" t="s">
        <v>267</v>
      </c>
      <c r="F39" s="35" t="s">
        <v>268</v>
      </c>
      <c r="G39" s="34" t="s">
        <v>186</v>
      </c>
      <c r="H39" s="41"/>
    </row>
    <row r="40" spans="1:11" x14ac:dyDescent="0.25">
      <c r="A40" s="31">
        <v>43363</v>
      </c>
      <c r="B40" s="34"/>
      <c r="C40" s="35" t="s">
        <v>187</v>
      </c>
      <c r="D40" s="29">
        <v>3598</v>
      </c>
      <c r="E40" s="35" t="s">
        <v>22</v>
      </c>
      <c r="F40" s="35" t="s">
        <v>269</v>
      </c>
      <c r="G40" s="34" t="s">
        <v>186</v>
      </c>
      <c r="H40" s="41"/>
    </row>
    <row r="41" spans="1:11" x14ac:dyDescent="0.25">
      <c r="A41" s="31">
        <v>43368</v>
      </c>
      <c r="B41" s="34">
        <v>1329</v>
      </c>
      <c r="C41" s="35" t="s">
        <v>202</v>
      </c>
      <c r="D41" s="29">
        <v>-30</v>
      </c>
      <c r="E41" s="35" t="s">
        <v>203</v>
      </c>
      <c r="F41" s="35" t="s">
        <v>270</v>
      </c>
      <c r="G41" s="34" t="s">
        <v>186</v>
      </c>
      <c r="H41" s="41"/>
    </row>
    <row r="42" spans="1:11" x14ac:dyDescent="0.25">
      <c r="A42" s="31">
        <v>43371</v>
      </c>
      <c r="B42" s="34"/>
      <c r="C42" s="35" t="s">
        <v>187</v>
      </c>
      <c r="D42" s="32">
        <v>238.2</v>
      </c>
      <c r="E42" s="35" t="s">
        <v>255</v>
      </c>
      <c r="F42" s="35" t="s">
        <v>271</v>
      </c>
      <c r="G42" s="34" t="s">
        <v>186</v>
      </c>
      <c r="H42" s="41"/>
    </row>
    <row r="43" spans="1:11" x14ac:dyDescent="0.25">
      <c r="A43" s="31">
        <v>43371</v>
      </c>
      <c r="B43" s="34"/>
      <c r="C43" s="35" t="s">
        <v>187</v>
      </c>
      <c r="D43" s="32">
        <v>17</v>
      </c>
      <c r="E43" s="35" t="s">
        <v>22</v>
      </c>
      <c r="F43" s="35" t="s">
        <v>272</v>
      </c>
      <c r="G43" s="34" t="s">
        <v>186</v>
      </c>
      <c r="H43" s="41"/>
    </row>
    <row r="44" spans="1:11" x14ac:dyDescent="0.25">
      <c r="A44" s="31">
        <v>43380</v>
      </c>
      <c r="B44" s="34">
        <v>1330</v>
      </c>
      <c r="C44" s="35" t="s">
        <v>150</v>
      </c>
      <c r="D44" s="32">
        <v>-520.30999999999995</v>
      </c>
      <c r="E44" s="35" t="s">
        <v>274</v>
      </c>
      <c r="F44" s="35" t="s">
        <v>275</v>
      </c>
      <c r="G44" s="28" t="s">
        <v>186</v>
      </c>
      <c r="H44" s="41"/>
      <c r="K44" s="22"/>
    </row>
    <row r="45" spans="1:11" x14ac:dyDescent="0.25">
      <c r="A45" s="31">
        <v>43380</v>
      </c>
      <c r="B45" s="34">
        <v>1331</v>
      </c>
      <c r="C45" s="35" t="s">
        <v>276</v>
      </c>
      <c r="D45" s="32">
        <v>-341.13</v>
      </c>
      <c r="E45" s="35" t="s">
        <v>274</v>
      </c>
      <c r="F45" s="35" t="s">
        <v>277</v>
      </c>
      <c r="G45" s="28" t="s">
        <v>186</v>
      </c>
      <c r="H45" s="41"/>
      <c r="K45" s="22"/>
    </row>
    <row r="46" spans="1:11" x14ac:dyDescent="0.25">
      <c r="A46" s="31">
        <v>43380</v>
      </c>
      <c r="B46" s="34">
        <v>1332</v>
      </c>
      <c r="C46" s="35" t="s">
        <v>150</v>
      </c>
      <c r="D46" s="32">
        <v>-150</v>
      </c>
      <c r="E46" s="35" t="s">
        <v>274</v>
      </c>
      <c r="F46" s="35" t="s">
        <v>278</v>
      </c>
      <c r="G46" s="28" t="s">
        <v>186</v>
      </c>
      <c r="H46" s="41"/>
      <c r="K46" s="22"/>
    </row>
    <row r="47" spans="1:11" x14ac:dyDescent="0.25">
      <c r="A47" s="31">
        <v>43380</v>
      </c>
      <c r="B47" s="34">
        <v>1333</v>
      </c>
      <c r="C47" s="35" t="s">
        <v>217</v>
      </c>
      <c r="D47" s="32">
        <v>-24</v>
      </c>
      <c r="E47" s="35" t="s">
        <v>216</v>
      </c>
      <c r="F47" s="35" t="s">
        <v>279</v>
      </c>
      <c r="H47" s="41"/>
      <c r="J47" s="21"/>
      <c r="K47" s="22"/>
    </row>
    <row r="48" spans="1:11" x14ac:dyDescent="0.25">
      <c r="A48" s="31">
        <v>43383</v>
      </c>
      <c r="B48" s="34">
        <v>1334</v>
      </c>
      <c r="C48" s="35" t="s">
        <v>198</v>
      </c>
      <c r="D48" s="32">
        <v>-3487</v>
      </c>
      <c r="E48" s="35" t="s">
        <v>22</v>
      </c>
      <c r="F48" s="35" t="s">
        <v>281</v>
      </c>
      <c r="G48" s="28" t="s">
        <v>186</v>
      </c>
      <c r="H48" s="41"/>
      <c r="J48" s="21"/>
      <c r="K48" s="22"/>
    </row>
    <row r="49" spans="1:11" x14ac:dyDescent="0.25">
      <c r="A49" s="31">
        <v>43389</v>
      </c>
      <c r="B49" s="34">
        <v>1335</v>
      </c>
      <c r="C49" s="35" t="s">
        <v>283</v>
      </c>
      <c r="D49" s="32">
        <v>-1704.3</v>
      </c>
      <c r="E49" s="35" t="s">
        <v>184</v>
      </c>
      <c r="F49" s="35" t="s">
        <v>284</v>
      </c>
      <c r="G49" s="34"/>
      <c r="H49" s="41"/>
      <c r="K49" s="22"/>
    </row>
    <row r="50" spans="1:11" x14ac:dyDescent="0.25">
      <c r="A50" s="31">
        <v>43396</v>
      </c>
      <c r="B50" s="34">
        <v>1336</v>
      </c>
      <c r="C50" s="35" t="s">
        <v>286</v>
      </c>
      <c r="D50" s="32">
        <v>-50</v>
      </c>
      <c r="E50" s="35" t="s">
        <v>287</v>
      </c>
      <c r="F50" s="35" t="s">
        <v>288</v>
      </c>
      <c r="H50" s="41"/>
      <c r="K50" s="22"/>
    </row>
    <row r="51" spans="1:11" x14ac:dyDescent="0.25">
      <c r="A51" s="31">
        <v>43399</v>
      </c>
      <c r="C51" s="35" t="s">
        <v>289</v>
      </c>
      <c r="D51" s="32">
        <v>-6</v>
      </c>
      <c r="E51" s="35" t="s">
        <v>263</v>
      </c>
      <c r="F51" s="35" t="s">
        <v>290</v>
      </c>
      <c r="G51" s="28" t="s">
        <v>186</v>
      </c>
      <c r="H51" s="41"/>
    </row>
    <row r="52" spans="1:11" x14ac:dyDescent="0.25">
      <c r="A52" s="31">
        <v>43402</v>
      </c>
      <c r="B52" s="34">
        <v>1337</v>
      </c>
      <c r="C52" s="35" t="s">
        <v>215</v>
      </c>
      <c r="D52" s="32">
        <v>-27</v>
      </c>
      <c r="E52" s="35" t="s">
        <v>216</v>
      </c>
      <c r="F52" s="35" t="s">
        <v>291</v>
      </c>
      <c r="H52" s="41"/>
    </row>
    <row r="53" spans="1:11" x14ac:dyDescent="0.25">
      <c r="A53" s="31">
        <v>43402</v>
      </c>
      <c r="B53" s="34">
        <v>1338</v>
      </c>
      <c r="C53" s="35" t="s">
        <v>124</v>
      </c>
      <c r="D53" s="32">
        <v>-457.14</v>
      </c>
      <c r="E53" s="35" t="s">
        <v>213</v>
      </c>
      <c r="F53" s="35" t="s">
        <v>292</v>
      </c>
      <c r="H53" s="41"/>
    </row>
    <row r="54" spans="1:11" x14ac:dyDescent="0.25">
      <c r="A54" s="31">
        <v>43402</v>
      </c>
      <c r="B54" s="34">
        <v>1339</v>
      </c>
      <c r="C54" s="35" t="s">
        <v>190</v>
      </c>
      <c r="D54" s="32">
        <v>-74.319999999999993</v>
      </c>
      <c r="E54" s="35" t="s">
        <v>191</v>
      </c>
      <c r="F54" s="35" t="s">
        <v>296</v>
      </c>
      <c r="H54" s="41"/>
    </row>
    <row r="55" spans="1:11" x14ac:dyDescent="0.25">
      <c r="A55" s="31">
        <v>43402</v>
      </c>
      <c r="B55" s="34">
        <v>1340</v>
      </c>
      <c r="C55" s="35" t="s">
        <v>202</v>
      </c>
      <c r="D55" s="32">
        <v>-29</v>
      </c>
      <c r="E55" s="35" t="s">
        <v>298</v>
      </c>
      <c r="F55" s="35" t="s">
        <v>299</v>
      </c>
      <c r="H55" s="41"/>
    </row>
    <row r="56" spans="1:11" x14ac:dyDescent="0.25">
      <c r="A56" s="31">
        <v>43402</v>
      </c>
      <c r="B56" s="34"/>
      <c r="C56" s="35" t="s">
        <v>187</v>
      </c>
      <c r="D56" s="32">
        <v>16.32</v>
      </c>
      <c r="E56" s="35" t="s">
        <v>207</v>
      </c>
      <c r="F56" s="35" t="s">
        <v>208</v>
      </c>
      <c r="G56" s="28" t="s">
        <v>186</v>
      </c>
      <c r="H56" s="41"/>
    </row>
    <row r="57" spans="1:11" x14ac:dyDescent="0.25">
      <c r="A57" s="31">
        <v>43402</v>
      </c>
      <c r="B57" s="34">
        <v>1341</v>
      </c>
      <c r="C57" s="35" t="s">
        <v>301</v>
      </c>
      <c r="D57" s="32">
        <v>-10</v>
      </c>
      <c r="E57" s="35" t="s">
        <v>302</v>
      </c>
      <c r="F57" s="27" t="s">
        <v>303</v>
      </c>
      <c r="H57" s="41"/>
      <c r="K57" s="14"/>
    </row>
    <row r="58" spans="1:11" x14ac:dyDescent="0.25">
      <c r="A58" s="31"/>
      <c r="B58" s="34"/>
      <c r="C58" s="35"/>
      <c r="E58" s="35"/>
      <c r="F58" s="35"/>
      <c r="H58" s="41"/>
      <c r="K58" s="3"/>
    </row>
    <row r="59" spans="1:11" x14ac:dyDescent="0.25">
      <c r="A59" s="31"/>
      <c r="B59" s="34"/>
      <c r="C59" s="35"/>
      <c r="E59" s="35"/>
      <c r="F59" s="35"/>
      <c r="H59" s="41"/>
      <c r="K59" s="3"/>
    </row>
    <row r="60" spans="1:11" x14ac:dyDescent="0.25">
      <c r="A60" s="31"/>
      <c r="B60" s="34"/>
      <c r="C60" s="35"/>
      <c r="E60" s="35"/>
      <c r="F60" s="35"/>
      <c r="H60" s="41"/>
      <c r="K60" s="3"/>
    </row>
    <row r="61" spans="1:11" x14ac:dyDescent="0.25">
      <c r="A61" s="31"/>
      <c r="B61" s="34"/>
      <c r="C61" s="35"/>
      <c r="E61" s="35"/>
      <c r="F61" s="35"/>
      <c r="H61" s="41"/>
      <c r="K61" s="3"/>
    </row>
    <row r="62" spans="1:11" x14ac:dyDescent="0.25">
      <c r="A62" s="31"/>
      <c r="B62" s="34"/>
      <c r="C62" s="35"/>
      <c r="E62" s="35"/>
      <c r="F62" s="35"/>
      <c r="H62" s="41"/>
    </row>
    <row r="63" spans="1:11" x14ac:dyDescent="0.25">
      <c r="A63" s="31"/>
      <c r="B63" s="34"/>
      <c r="C63" s="35"/>
      <c r="E63" s="35"/>
      <c r="F63" s="35"/>
      <c r="H63" s="41"/>
    </row>
    <row r="64" spans="1:11" x14ac:dyDescent="0.25">
      <c r="A64" s="31"/>
      <c r="C64" s="35"/>
      <c r="E64" s="35"/>
      <c r="H64" s="41"/>
    </row>
    <row r="65" spans="1:8" customFormat="1" x14ac:dyDescent="0.25">
      <c r="A65" s="31"/>
      <c r="B65" s="28"/>
      <c r="C65" s="35"/>
      <c r="D65" s="32"/>
      <c r="E65" s="35"/>
      <c r="F65" s="27"/>
      <c r="G65" s="28"/>
      <c r="H65" s="41"/>
    </row>
    <row r="66" spans="1:8" customFormat="1" x14ac:dyDescent="0.25">
      <c r="A66" s="31"/>
      <c r="B66" s="28"/>
      <c r="C66" s="35"/>
      <c r="D66" s="32"/>
      <c r="E66" s="35"/>
      <c r="F66" s="27"/>
      <c r="G66" s="28"/>
      <c r="H66" s="41"/>
    </row>
    <row r="67" spans="1:8" customFormat="1" x14ac:dyDescent="0.25">
      <c r="A67" s="31"/>
      <c r="B67" s="28"/>
      <c r="C67" s="35"/>
      <c r="D67" s="32"/>
      <c r="E67" s="35"/>
      <c r="F67" s="35"/>
      <c r="G67" s="28"/>
      <c r="H67" s="41"/>
    </row>
    <row r="68" spans="1:8" customFormat="1" x14ac:dyDescent="0.25">
      <c r="A68" s="31"/>
      <c r="B68" s="28"/>
      <c r="C68" s="35"/>
      <c r="D68" s="32"/>
      <c r="E68" s="35"/>
      <c r="F68" s="27"/>
      <c r="G68" s="28"/>
      <c r="H68" s="41"/>
    </row>
    <row r="69" spans="1:8" customFormat="1" x14ac:dyDescent="0.25">
      <c r="A69" s="31"/>
      <c r="B69" s="28"/>
      <c r="C69" s="35"/>
      <c r="D69" s="32"/>
      <c r="E69" s="35"/>
      <c r="F69" s="27"/>
      <c r="G69" s="28"/>
      <c r="H69" s="41"/>
    </row>
    <row r="70" spans="1:8" customFormat="1" x14ac:dyDescent="0.25">
      <c r="A70" s="31"/>
      <c r="B70" s="28"/>
      <c r="C70" s="35"/>
      <c r="D70" s="32"/>
      <c r="E70" s="35"/>
      <c r="F70" s="27"/>
      <c r="G70" s="28"/>
      <c r="H70" s="41"/>
    </row>
    <row r="71" spans="1:8" customFormat="1" x14ac:dyDescent="0.25">
      <c r="A71" s="31"/>
      <c r="B71" s="28"/>
      <c r="C71" s="35"/>
      <c r="D71" s="32"/>
      <c r="E71" s="35"/>
      <c r="F71" s="27"/>
      <c r="G71" s="28"/>
      <c r="H71" s="41"/>
    </row>
    <row r="72" spans="1:8" customFormat="1" x14ac:dyDescent="0.25">
      <c r="A72" s="31"/>
      <c r="B72" s="28"/>
      <c r="C72" s="35"/>
      <c r="D72" s="32"/>
      <c r="E72" s="35"/>
      <c r="F72" s="27"/>
      <c r="G72" s="28"/>
      <c r="H72" s="41"/>
    </row>
    <row r="73" spans="1:8" customFormat="1" x14ac:dyDescent="0.25">
      <c r="A73" s="31"/>
      <c r="B73" s="28"/>
      <c r="C73" s="35"/>
      <c r="D73" s="32"/>
      <c r="E73" s="35"/>
      <c r="F73" s="27"/>
      <c r="G73" s="28"/>
      <c r="H73" s="41"/>
    </row>
    <row r="74" spans="1:8" customFormat="1" x14ac:dyDescent="0.25">
      <c r="A74" s="31"/>
      <c r="B74" s="28"/>
      <c r="C74" s="35"/>
      <c r="D74" s="32"/>
      <c r="E74" s="35"/>
      <c r="F74" s="27"/>
      <c r="G74" s="28"/>
      <c r="H74" s="41"/>
    </row>
    <row r="75" spans="1:8" customFormat="1" x14ac:dyDescent="0.25">
      <c r="A75" s="31"/>
      <c r="B75" s="28"/>
      <c r="C75" s="35"/>
      <c r="D75" s="32"/>
      <c r="E75" s="35"/>
      <c r="F75" s="27"/>
      <c r="G75" s="28"/>
      <c r="H75" s="41"/>
    </row>
    <row r="76" spans="1:8" customFormat="1" x14ac:dyDescent="0.25">
      <c r="A76" s="31"/>
      <c r="B76" s="28"/>
      <c r="C76" s="35"/>
      <c r="D76" s="32"/>
      <c r="E76" s="35"/>
      <c r="F76" s="27"/>
      <c r="G76" s="28"/>
      <c r="H76" s="41"/>
    </row>
    <row r="77" spans="1:8" customFormat="1" x14ac:dyDescent="0.25">
      <c r="A77" s="31"/>
      <c r="B77" s="28"/>
      <c r="C77" s="35"/>
      <c r="D77" s="32"/>
      <c r="E77" s="35"/>
      <c r="F77" s="27"/>
      <c r="G77" s="28"/>
      <c r="H77" s="41"/>
    </row>
    <row r="78" spans="1:8" customFormat="1" x14ac:dyDescent="0.25">
      <c r="A78" s="31"/>
      <c r="B78" s="28"/>
      <c r="C78" s="35"/>
      <c r="D78" s="32"/>
      <c r="E78" s="35"/>
      <c r="F78" s="27"/>
      <c r="G78" s="28"/>
      <c r="H78" s="41"/>
    </row>
    <row r="79" spans="1:8" customFormat="1" x14ac:dyDescent="0.25">
      <c r="A79" s="31"/>
      <c r="B79" s="28"/>
      <c r="C79" s="35"/>
      <c r="D79" s="32"/>
      <c r="E79" s="35"/>
      <c r="F79" s="27"/>
      <c r="G79" s="28"/>
      <c r="H79" s="41"/>
    </row>
    <row r="80" spans="1:8" customFormat="1" x14ac:dyDescent="0.25">
      <c r="A80" s="31"/>
      <c r="B80" s="28"/>
      <c r="C80" s="35"/>
      <c r="D80" s="32"/>
      <c r="E80" s="35"/>
      <c r="F80" s="27"/>
      <c r="G80" s="28"/>
      <c r="H80" s="41"/>
    </row>
    <row r="81" spans="1:10" x14ac:dyDescent="0.25">
      <c r="A81" s="31"/>
      <c r="C81" s="35"/>
      <c r="E81" s="35"/>
      <c r="H81" s="41"/>
    </row>
    <row r="82" spans="1:10" x14ac:dyDescent="0.25">
      <c r="A82" s="31"/>
      <c r="C82" s="35"/>
      <c r="E82" s="35"/>
      <c r="H82" s="41"/>
      <c r="J82" s="21"/>
    </row>
    <row r="83" spans="1:10" x14ac:dyDescent="0.25">
      <c r="A83" s="31"/>
      <c r="C83" s="35"/>
      <c r="E83" s="35"/>
      <c r="H83" s="41"/>
    </row>
    <row r="84" spans="1:10" x14ac:dyDescent="0.25">
      <c r="A84" s="31"/>
      <c r="C84" s="35"/>
      <c r="E84" s="35"/>
      <c r="H84" s="41"/>
    </row>
    <row r="85" spans="1:10" x14ac:dyDescent="0.25">
      <c r="A85" s="31"/>
      <c r="C85" s="35"/>
      <c r="E85" s="35"/>
    </row>
    <row r="86" spans="1:10" x14ac:dyDescent="0.25">
      <c r="A86" s="31"/>
      <c r="C86" s="35"/>
      <c r="E86" s="35"/>
      <c r="H86" s="41"/>
    </row>
    <row r="87" spans="1:10" x14ac:dyDescent="0.25">
      <c r="A87" s="31"/>
      <c r="C87" s="35"/>
      <c r="E87" s="35"/>
      <c r="H87" s="41"/>
    </row>
    <row r="88" spans="1:10" x14ac:dyDescent="0.25">
      <c r="A88" s="31"/>
      <c r="C88" s="35"/>
      <c r="E88" s="35"/>
      <c r="H88" s="41"/>
    </row>
    <row r="89" spans="1:10" x14ac:dyDescent="0.25">
      <c r="A89" s="31"/>
      <c r="C89" s="35"/>
      <c r="E89" s="35"/>
      <c r="H89" s="41"/>
      <c r="I89" s="13"/>
    </row>
    <row r="90" spans="1:10" x14ac:dyDescent="0.25">
      <c r="A90" s="31"/>
      <c r="C90" s="35"/>
      <c r="E90" s="35"/>
      <c r="H90" s="41"/>
    </row>
    <row r="91" spans="1:10" x14ac:dyDescent="0.25">
      <c r="A91" s="31"/>
      <c r="C91" s="35"/>
      <c r="E91" s="35"/>
      <c r="H91" s="41"/>
    </row>
    <row r="92" spans="1:10" x14ac:dyDescent="0.25">
      <c r="A92" s="31"/>
      <c r="C92" s="35"/>
      <c r="E92" s="35"/>
      <c r="H92" s="41"/>
    </row>
    <row r="93" spans="1:10" x14ac:dyDescent="0.25">
      <c r="A93" s="31"/>
      <c r="C93" s="35"/>
      <c r="E93" s="35"/>
      <c r="H93" s="41"/>
    </row>
    <row r="94" spans="1:10" x14ac:dyDescent="0.25">
      <c r="A94" s="31"/>
      <c r="C94" s="35"/>
      <c r="D94" s="74"/>
      <c r="E94" s="35"/>
      <c r="I94" s="21"/>
    </row>
    <row r="95" spans="1:10" x14ac:dyDescent="0.25">
      <c r="A95" s="31"/>
      <c r="C95" s="35"/>
      <c r="D95" s="74"/>
      <c r="H95" s="41"/>
      <c r="I95" s="21"/>
    </row>
    <row r="96" spans="1:10" x14ac:dyDescent="0.25">
      <c r="A96" s="31"/>
      <c r="C96" s="35"/>
      <c r="D96" s="74"/>
      <c r="H96" s="41"/>
    </row>
    <row r="97" spans="1:10" x14ac:dyDescent="0.25">
      <c r="A97" s="31"/>
      <c r="C97" s="35"/>
      <c r="D97" s="74"/>
      <c r="E97" s="35"/>
      <c r="H97" s="41"/>
    </row>
    <row r="98" spans="1:10" x14ac:dyDescent="0.25">
      <c r="A98" s="31"/>
      <c r="C98" s="35"/>
      <c r="D98" s="74"/>
      <c r="H98" s="41"/>
    </row>
    <row r="99" spans="1:10" x14ac:dyDescent="0.25">
      <c r="A99" s="31"/>
      <c r="C99" s="35"/>
      <c r="D99" s="74"/>
      <c r="I99" s="21"/>
    </row>
    <row r="100" spans="1:10" x14ac:dyDescent="0.25">
      <c r="A100" s="31"/>
      <c r="C100" s="35"/>
      <c r="D100" s="74"/>
      <c r="H100" s="41"/>
    </row>
    <row r="101" spans="1:10" x14ac:dyDescent="0.25">
      <c r="A101" s="31"/>
      <c r="C101" s="35"/>
      <c r="D101" s="74"/>
      <c r="H101" s="41"/>
      <c r="I101" s="13"/>
      <c r="J101" s="13"/>
    </row>
    <row r="102" spans="1:10" x14ac:dyDescent="0.25">
      <c r="A102" s="31"/>
      <c r="C102" s="35"/>
      <c r="D102" s="74"/>
      <c r="H102" s="41"/>
    </row>
    <row r="103" spans="1:10" x14ac:dyDescent="0.25">
      <c r="A103" s="31"/>
      <c r="C103" s="35"/>
      <c r="D103" s="74"/>
      <c r="H103" s="41"/>
    </row>
    <row r="104" spans="1:10" x14ac:dyDescent="0.25">
      <c r="A104" s="31"/>
      <c r="C104" s="35"/>
      <c r="D104" s="74"/>
    </row>
    <row r="105" spans="1:10" x14ac:dyDescent="0.25">
      <c r="A105" s="31"/>
      <c r="C105" s="35"/>
      <c r="D105" s="74"/>
      <c r="H105" s="41"/>
    </row>
    <row r="106" spans="1:10" x14ac:dyDescent="0.25">
      <c r="A106" s="31"/>
      <c r="C106" s="35"/>
      <c r="D106" s="74"/>
      <c r="H106" s="41"/>
    </row>
    <row r="107" spans="1:10" x14ac:dyDescent="0.25">
      <c r="A107" s="31"/>
      <c r="C107" s="35"/>
      <c r="D107" s="74"/>
      <c r="H107" s="41"/>
    </row>
    <row r="108" spans="1:10" x14ac:dyDescent="0.25">
      <c r="A108" s="31"/>
      <c r="C108" s="35"/>
      <c r="D108" s="74"/>
      <c r="H108" s="41"/>
    </row>
    <row r="109" spans="1:10" x14ac:dyDescent="0.25">
      <c r="A109" s="31"/>
      <c r="C109" s="35"/>
      <c r="D109" s="74"/>
      <c r="H109" s="41"/>
    </row>
    <row r="110" spans="1:10" x14ac:dyDescent="0.25">
      <c r="A110" s="31"/>
      <c r="C110" s="35"/>
      <c r="D110" s="74"/>
      <c r="H110" s="41"/>
    </row>
    <row r="111" spans="1:10" x14ac:dyDescent="0.25">
      <c r="A111" s="31"/>
      <c r="C111" s="35"/>
      <c r="D111" s="74"/>
      <c r="H111" s="41"/>
    </row>
    <row r="112" spans="1:10" x14ac:dyDescent="0.25">
      <c r="A112" s="31"/>
      <c r="C112" s="35"/>
      <c r="D112" s="74"/>
      <c r="H112" s="41"/>
    </row>
    <row r="113" spans="1:10" x14ac:dyDescent="0.25">
      <c r="A113" s="31"/>
      <c r="C113" s="35"/>
      <c r="D113" s="74"/>
      <c r="H113" s="41"/>
      <c r="J113" s="21"/>
    </row>
    <row r="114" spans="1:10" x14ac:dyDescent="0.25">
      <c r="A114" s="31"/>
      <c r="C114" s="35"/>
      <c r="D114" s="74"/>
      <c r="H114" s="64"/>
    </row>
    <row r="115" spans="1:10" x14ac:dyDescent="0.25">
      <c r="A115" s="31"/>
      <c r="C115" s="35"/>
      <c r="D115" s="74"/>
      <c r="H115" s="41"/>
    </row>
    <row r="116" spans="1:10" x14ac:dyDescent="0.25">
      <c r="A116" s="31"/>
      <c r="C116" s="35"/>
      <c r="D116" s="74"/>
      <c r="H116" s="41"/>
    </row>
    <row r="117" spans="1:10" x14ac:dyDescent="0.25">
      <c r="A117" s="31"/>
      <c r="C117" s="35"/>
      <c r="D117" s="74"/>
      <c r="H117" s="41"/>
    </row>
    <row r="118" spans="1:10" x14ac:dyDescent="0.25">
      <c r="A118" s="31"/>
      <c r="C118" s="35"/>
      <c r="D118" s="74"/>
      <c r="H118" s="41"/>
    </row>
    <row r="119" spans="1:10" x14ac:dyDescent="0.25">
      <c r="A119" s="31"/>
      <c r="C119" s="35"/>
      <c r="D119" s="74"/>
      <c r="H119" s="41"/>
    </row>
    <row r="120" spans="1:10" x14ac:dyDescent="0.25">
      <c r="A120" s="31"/>
      <c r="C120" s="35"/>
      <c r="D120" s="74"/>
      <c r="E120" s="35"/>
      <c r="F120" s="35"/>
      <c r="G120" s="34"/>
      <c r="H120" s="64"/>
    </row>
    <row r="121" spans="1:10" x14ac:dyDescent="0.25">
      <c r="A121" s="31"/>
      <c r="C121" s="35"/>
      <c r="D121" s="74"/>
      <c r="E121" s="35"/>
      <c r="F121" s="35"/>
      <c r="G121" s="34"/>
      <c r="H121" s="13"/>
    </row>
    <row r="122" spans="1:10" x14ac:dyDescent="0.25">
      <c r="A122" s="31"/>
      <c r="C122" s="35"/>
      <c r="D122" s="74"/>
      <c r="E122" s="35"/>
      <c r="F122" s="35"/>
      <c r="G122" s="34"/>
      <c r="H122" s="13"/>
    </row>
    <row r="123" spans="1:10" x14ac:dyDescent="0.25">
      <c r="A123" s="31"/>
      <c r="C123" s="35"/>
      <c r="D123" s="74"/>
      <c r="E123" s="35"/>
      <c r="F123" s="35"/>
      <c r="G123" s="34"/>
      <c r="H123" s="41"/>
    </row>
    <row r="124" spans="1:10" x14ac:dyDescent="0.25">
      <c r="A124" s="31"/>
      <c r="C124" s="35"/>
      <c r="D124" s="74"/>
      <c r="E124" s="35"/>
      <c r="F124" s="35"/>
      <c r="G124" s="34"/>
      <c r="H124" s="13"/>
    </row>
    <row r="125" spans="1:10" x14ac:dyDescent="0.25">
      <c r="A125" s="31"/>
      <c r="C125" s="35"/>
      <c r="D125" s="74"/>
      <c r="E125" s="35"/>
      <c r="F125" s="35"/>
      <c r="G125" s="34"/>
      <c r="H125" s="13"/>
    </row>
    <row r="126" spans="1:10" x14ac:dyDescent="0.25">
      <c r="A126" s="31"/>
      <c r="C126" s="35"/>
      <c r="D126" s="74"/>
      <c r="E126" s="35"/>
      <c r="F126" s="35"/>
      <c r="G126" s="34"/>
      <c r="H126" s="13"/>
    </row>
    <row r="127" spans="1:10" x14ac:dyDescent="0.25">
      <c r="A127" s="31"/>
      <c r="C127" s="35"/>
      <c r="D127" s="74"/>
      <c r="E127" s="35"/>
      <c r="G127" s="34"/>
      <c r="H127" s="13"/>
    </row>
    <row r="128" spans="1:10" x14ac:dyDescent="0.25">
      <c r="A128" s="31"/>
      <c r="C128" s="35"/>
      <c r="D128" s="74"/>
      <c r="E128" s="35"/>
      <c r="F128" s="35"/>
      <c r="H128" s="13"/>
    </row>
    <row r="129" spans="1:8" customFormat="1" x14ac:dyDescent="0.25">
      <c r="A129" s="31"/>
      <c r="B129" s="28"/>
      <c r="C129" s="35"/>
      <c r="D129" s="74"/>
      <c r="E129" s="35"/>
      <c r="F129" s="35"/>
      <c r="G129" s="28"/>
      <c r="H129" s="13"/>
    </row>
    <row r="130" spans="1:8" customFormat="1" x14ac:dyDescent="0.25">
      <c r="A130" s="31"/>
      <c r="B130" s="28"/>
      <c r="C130" s="35"/>
      <c r="D130" s="74"/>
      <c r="E130" s="35"/>
      <c r="F130" s="35"/>
      <c r="G130" s="28"/>
      <c r="H130" s="13"/>
    </row>
    <row r="131" spans="1:8" customFormat="1" x14ac:dyDescent="0.25">
      <c r="A131" s="31"/>
      <c r="B131" s="28"/>
      <c r="C131" s="35"/>
      <c r="D131" s="74"/>
      <c r="E131" s="35"/>
      <c r="F131" s="35"/>
      <c r="G131" s="28"/>
      <c r="H131" s="13"/>
    </row>
    <row r="132" spans="1:8" customFormat="1" x14ac:dyDescent="0.25">
      <c r="A132" s="31"/>
      <c r="B132" s="28"/>
      <c r="C132" s="35"/>
      <c r="D132" s="74"/>
      <c r="E132" s="35"/>
      <c r="F132" s="35"/>
      <c r="G132" s="28"/>
      <c r="H132" s="13"/>
    </row>
    <row r="133" spans="1:8" customFormat="1" x14ac:dyDescent="0.25">
      <c r="A133" s="31"/>
      <c r="B133" s="28"/>
      <c r="C133" s="35"/>
      <c r="D133" s="74"/>
      <c r="E133" s="35"/>
      <c r="F133" s="35"/>
      <c r="G133" s="28"/>
      <c r="H133" s="13"/>
    </row>
    <row r="134" spans="1:8" customFormat="1" x14ac:dyDescent="0.25">
      <c r="A134" s="31"/>
      <c r="B134" s="28"/>
      <c r="C134" s="35"/>
      <c r="D134" s="74"/>
      <c r="E134" s="35"/>
      <c r="F134" s="35"/>
      <c r="G134" s="28"/>
      <c r="H134" s="13"/>
    </row>
    <row r="135" spans="1:8" customFormat="1" x14ac:dyDescent="0.25">
      <c r="A135" s="31"/>
      <c r="B135" s="28"/>
      <c r="C135" s="35"/>
      <c r="D135" s="74"/>
      <c r="E135" s="35"/>
      <c r="F135" s="35"/>
      <c r="G135" s="28"/>
    </row>
    <row r="136" spans="1:8" customFormat="1" x14ac:dyDescent="0.25">
      <c r="A136" s="31"/>
      <c r="B136" s="28"/>
      <c r="C136" s="35"/>
      <c r="D136" s="74"/>
      <c r="E136" s="35"/>
      <c r="F136" s="35"/>
      <c r="G136" s="28"/>
      <c r="H136" s="13"/>
    </row>
    <row r="137" spans="1:8" customFormat="1" x14ac:dyDescent="0.25">
      <c r="A137" s="31"/>
      <c r="B137" s="28"/>
      <c r="C137" s="35"/>
      <c r="D137" s="74"/>
      <c r="E137" s="35"/>
      <c r="F137" s="35"/>
      <c r="G137" s="28"/>
    </row>
    <row r="138" spans="1:8" customFormat="1" x14ac:dyDescent="0.25">
      <c r="A138" s="31"/>
      <c r="B138" s="28"/>
      <c r="C138" s="35"/>
      <c r="D138" s="75"/>
      <c r="E138" s="35"/>
      <c r="F138" s="35"/>
      <c r="G138" s="28"/>
      <c r="H138" s="13"/>
    </row>
    <row r="139" spans="1:8" customFormat="1" x14ac:dyDescent="0.25">
      <c r="A139" s="31"/>
      <c r="B139" s="28"/>
      <c r="C139" s="35"/>
      <c r="D139" s="74"/>
      <c r="E139" s="35"/>
      <c r="F139" s="35"/>
      <c r="G139" s="28"/>
      <c r="H139" s="13"/>
    </row>
    <row r="140" spans="1:8" customFormat="1" x14ac:dyDescent="0.25">
      <c r="A140" s="31"/>
      <c r="B140" s="28"/>
      <c r="C140" s="35"/>
      <c r="D140" s="74"/>
      <c r="E140" s="35"/>
      <c r="F140" s="35"/>
      <c r="G140" s="28"/>
    </row>
    <row r="141" spans="1:8" customFormat="1" x14ac:dyDescent="0.25">
      <c r="A141" s="31"/>
      <c r="B141" s="28"/>
      <c r="C141" s="35"/>
      <c r="D141" s="74"/>
      <c r="E141" s="35"/>
      <c r="F141" s="35"/>
      <c r="G141" s="28"/>
    </row>
    <row r="142" spans="1:8" customFormat="1" x14ac:dyDescent="0.25">
      <c r="A142" s="31"/>
      <c r="B142" s="28"/>
      <c r="C142" s="35"/>
      <c r="D142" s="74"/>
      <c r="E142" s="35"/>
      <c r="F142" s="35"/>
      <c r="G142" s="28"/>
    </row>
    <row r="143" spans="1:8" customFormat="1" x14ac:dyDescent="0.25">
      <c r="A143" s="31"/>
      <c r="B143" s="28"/>
      <c r="C143" s="35"/>
      <c r="D143" s="74"/>
      <c r="E143" s="35"/>
      <c r="F143" s="35"/>
      <c r="G143" s="28"/>
    </row>
    <row r="144" spans="1:8" customFormat="1" x14ac:dyDescent="0.25">
      <c r="A144" s="31"/>
      <c r="B144" s="28"/>
      <c r="C144" s="35"/>
      <c r="D144" s="74"/>
      <c r="E144" s="35"/>
      <c r="F144" s="35"/>
      <c r="G144" s="28"/>
    </row>
    <row r="145" spans="1:8" customFormat="1" x14ac:dyDescent="0.25">
      <c r="A145" s="31"/>
      <c r="B145" s="28"/>
      <c r="C145" s="35"/>
      <c r="D145" s="74"/>
      <c r="E145" s="35"/>
      <c r="F145" s="35"/>
      <c r="G145" s="28"/>
    </row>
    <row r="146" spans="1:8" customFormat="1" x14ac:dyDescent="0.25">
      <c r="A146" s="31"/>
      <c r="B146" s="28"/>
      <c r="C146" s="35"/>
      <c r="D146" s="74"/>
      <c r="E146" s="35"/>
      <c r="F146" s="35"/>
      <c r="G146" s="28"/>
    </row>
    <row r="147" spans="1:8" customFormat="1" x14ac:dyDescent="0.25">
      <c r="A147" s="31"/>
      <c r="B147" s="28"/>
      <c r="C147" s="35"/>
      <c r="D147" s="74"/>
      <c r="E147" s="35"/>
      <c r="F147" s="35"/>
      <c r="G147" s="28"/>
    </row>
    <row r="148" spans="1:8" customFormat="1" x14ac:dyDescent="0.25">
      <c r="A148" s="31"/>
      <c r="B148" s="28"/>
      <c r="C148" s="35"/>
      <c r="D148" s="74"/>
      <c r="E148" s="35"/>
      <c r="F148" s="35"/>
      <c r="G148" s="28"/>
    </row>
    <row r="149" spans="1:8" customFormat="1" x14ac:dyDescent="0.25">
      <c r="A149" s="31"/>
      <c r="B149" s="28"/>
      <c r="C149" s="35"/>
      <c r="D149" s="74"/>
      <c r="E149" s="35"/>
      <c r="F149" s="35"/>
      <c r="G149" s="28"/>
    </row>
    <row r="150" spans="1:8" customFormat="1" x14ac:dyDescent="0.25">
      <c r="A150" s="31"/>
      <c r="B150" s="28"/>
      <c r="C150" s="35"/>
      <c r="D150" s="74"/>
      <c r="E150" s="35"/>
      <c r="F150" s="35"/>
      <c r="G150" s="28"/>
      <c r="H150" s="13"/>
    </row>
    <row r="151" spans="1:8" customFormat="1" x14ac:dyDescent="0.25">
      <c r="A151" s="31"/>
      <c r="B151" s="28"/>
      <c r="C151" s="35"/>
      <c r="D151" s="74"/>
      <c r="E151" s="35"/>
      <c r="F151" s="35"/>
      <c r="G151" s="28"/>
    </row>
    <row r="152" spans="1:8" customFormat="1" x14ac:dyDescent="0.25">
      <c r="A152" s="31"/>
      <c r="B152" s="28"/>
      <c r="C152" s="35"/>
      <c r="D152" s="74"/>
      <c r="E152" s="35"/>
      <c r="F152" s="35"/>
      <c r="G152" s="28"/>
    </row>
    <row r="153" spans="1:8" customFormat="1" x14ac:dyDescent="0.25">
      <c r="A153" s="31"/>
      <c r="B153" s="28"/>
      <c r="C153" s="35"/>
      <c r="D153" s="74"/>
      <c r="E153" s="35"/>
      <c r="F153" s="35"/>
      <c r="G153" s="28"/>
    </row>
    <row r="154" spans="1:8" customFormat="1" x14ac:dyDescent="0.25">
      <c r="A154" s="31"/>
      <c r="B154" s="28"/>
      <c r="C154" s="35"/>
      <c r="D154" s="74"/>
      <c r="E154" s="35"/>
      <c r="F154" s="35"/>
      <c r="G154" s="28"/>
    </row>
    <row r="155" spans="1:8" customFormat="1" x14ac:dyDescent="0.25">
      <c r="A155" s="31"/>
      <c r="B155" s="28"/>
      <c r="C155" s="35"/>
      <c r="D155" s="74"/>
      <c r="E155" s="35"/>
      <c r="F155" s="35"/>
      <c r="G155" s="28"/>
    </row>
    <row r="156" spans="1:8" customFormat="1" x14ac:dyDescent="0.25">
      <c r="A156" s="31"/>
      <c r="B156" s="28"/>
      <c r="C156" s="35"/>
      <c r="D156" s="74"/>
      <c r="E156" s="35"/>
      <c r="F156" s="35"/>
      <c r="G156" s="28"/>
    </row>
    <row r="157" spans="1:8" customFormat="1" x14ac:dyDescent="0.25">
      <c r="A157" s="31"/>
      <c r="B157" s="28"/>
      <c r="C157" s="35"/>
      <c r="D157" s="74"/>
      <c r="E157" s="35"/>
      <c r="F157" s="35"/>
      <c r="G157" s="28"/>
    </row>
    <row r="158" spans="1:8" customFormat="1" x14ac:dyDescent="0.25">
      <c r="A158" s="31"/>
      <c r="B158" s="28"/>
      <c r="C158" s="35"/>
      <c r="D158" s="74"/>
      <c r="E158" s="35"/>
      <c r="F158" s="27"/>
      <c r="G158" s="28"/>
    </row>
    <row r="159" spans="1:8" customFormat="1" x14ac:dyDescent="0.25">
      <c r="A159" s="31"/>
      <c r="B159" s="28"/>
      <c r="C159" s="35"/>
      <c r="D159" s="74"/>
      <c r="E159" s="35"/>
      <c r="F159" s="27"/>
      <c r="G159" s="28"/>
    </row>
    <row r="160" spans="1:8" customFormat="1" x14ac:dyDescent="0.25">
      <c r="A160" s="31"/>
      <c r="B160" s="28"/>
      <c r="C160" s="35"/>
      <c r="D160" s="74"/>
      <c r="E160" s="35"/>
      <c r="F160" s="27"/>
      <c r="G160" s="28"/>
    </row>
    <row r="161" spans="1:8" customFormat="1" x14ac:dyDescent="0.25">
      <c r="A161" s="31"/>
      <c r="B161" s="28"/>
      <c r="C161" s="35"/>
      <c r="D161" s="74"/>
      <c r="E161" s="35"/>
      <c r="F161" s="27"/>
      <c r="G161" s="28"/>
    </row>
    <row r="162" spans="1:8" customFormat="1" x14ac:dyDescent="0.25">
      <c r="A162" s="31"/>
      <c r="B162" s="28"/>
      <c r="C162" s="35"/>
      <c r="D162" s="74"/>
      <c r="E162" s="35"/>
      <c r="F162" s="27"/>
      <c r="G162" s="28"/>
    </row>
    <row r="163" spans="1:8" customFormat="1" x14ac:dyDescent="0.25">
      <c r="A163" s="31"/>
      <c r="B163" s="28"/>
      <c r="C163" s="35"/>
      <c r="D163" s="74"/>
      <c r="E163" s="35"/>
      <c r="F163" s="27"/>
      <c r="G163" s="28"/>
    </row>
    <row r="164" spans="1:8" customFormat="1" x14ac:dyDescent="0.25">
      <c r="A164" s="31"/>
      <c r="B164" s="28"/>
      <c r="C164" s="35"/>
      <c r="D164" s="74"/>
      <c r="E164" s="35"/>
      <c r="F164" s="35"/>
      <c r="G164" s="28"/>
    </row>
    <row r="165" spans="1:8" customFormat="1" x14ac:dyDescent="0.25">
      <c r="A165" s="31"/>
      <c r="B165" s="28"/>
      <c r="C165" s="35"/>
      <c r="D165" s="74"/>
      <c r="E165" s="35"/>
      <c r="F165" s="35"/>
      <c r="G165" s="28"/>
    </row>
    <row r="166" spans="1:8" customFormat="1" x14ac:dyDescent="0.25">
      <c r="A166" s="31"/>
      <c r="B166" s="28"/>
      <c r="C166" s="35"/>
      <c r="D166" s="74"/>
      <c r="E166" s="35"/>
      <c r="F166" s="35"/>
      <c r="G166" s="28"/>
    </row>
    <row r="167" spans="1:8" customFormat="1" x14ac:dyDescent="0.25">
      <c r="A167" s="31"/>
      <c r="B167" s="28"/>
      <c r="C167" s="35"/>
      <c r="D167" s="74"/>
      <c r="E167" s="35"/>
      <c r="F167" s="35"/>
      <c r="G167" s="28"/>
      <c r="H167" s="64"/>
    </row>
    <row r="168" spans="1:8" customFormat="1" x14ac:dyDescent="0.25">
      <c r="A168" s="43"/>
      <c r="B168" s="28"/>
      <c r="C168" s="35"/>
      <c r="D168" s="74"/>
      <c r="E168" s="35"/>
      <c r="F168" s="35"/>
      <c r="G168" s="28"/>
    </row>
    <row r="169" spans="1:8" customFormat="1" x14ac:dyDescent="0.25">
      <c r="A169" s="31"/>
      <c r="B169" s="28"/>
      <c r="C169" s="35"/>
      <c r="D169" s="74"/>
      <c r="E169" s="35"/>
      <c r="F169" s="35"/>
      <c r="G169" s="28"/>
    </row>
    <row r="170" spans="1:8" customFormat="1" x14ac:dyDescent="0.25">
      <c r="A170" s="31"/>
      <c r="B170" s="28"/>
      <c r="C170" s="35"/>
      <c r="D170" s="74"/>
      <c r="E170" s="35"/>
      <c r="F170" s="35"/>
      <c r="G170" s="28"/>
    </row>
    <row r="171" spans="1:8" customFormat="1" x14ac:dyDescent="0.25">
      <c r="A171" s="31"/>
      <c r="B171" s="28"/>
      <c r="C171" s="35"/>
      <c r="D171" s="74"/>
      <c r="E171" s="35"/>
      <c r="F171" s="35"/>
      <c r="G171" s="28"/>
    </row>
    <row r="172" spans="1:8" customFormat="1" x14ac:dyDescent="0.25">
      <c r="A172" s="31"/>
      <c r="B172" s="28"/>
      <c r="C172" s="35"/>
      <c r="D172" s="74"/>
      <c r="E172" s="35"/>
      <c r="F172" s="35"/>
      <c r="G172" s="28"/>
    </row>
    <row r="173" spans="1:8" customFormat="1" x14ac:dyDescent="0.25">
      <c r="A173" s="31"/>
      <c r="B173" s="28"/>
      <c r="C173" s="35"/>
      <c r="D173" s="74"/>
      <c r="E173" s="35"/>
      <c r="F173" s="35"/>
      <c r="G173" s="28"/>
    </row>
    <row r="174" spans="1:8" customFormat="1" x14ac:dyDescent="0.25">
      <c r="A174" s="31"/>
      <c r="B174" s="28"/>
      <c r="C174" s="35"/>
      <c r="D174" s="74"/>
      <c r="E174" s="35"/>
      <c r="F174" s="35"/>
      <c r="G174" s="28"/>
      <c r="H174" s="64"/>
    </row>
    <row r="175" spans="1:8" customFormat="1" x14ac:dyDescent="0.25">
      <c r="A175" s="31"/>
      <c r="B175" s="28"/>
      <c r="C175" s="35"/>
      <c r="D175" s="74"/>
      <c r="E175" s="35"/>
      <c r="F175" s="35"/>
      <c r="G175" s="28"/>
    </row>
    <row r="176" spans="1:8" customFormat="1" x14ac:dyDescent="0.25">
      <c r="A176" s="31"/>
      <c r="B176" s="28"/>
      <c r="C176" s="35"/>
      <c r="D176" s="74"/>
      <c r="E176" s="35"/>
      <c r="F176" s="35"/>
      <c r="G176" s="28"/>
    </row>
    <row r="177" spans="1:8" customFormat="1" x14ac:dyDescent="0.25">
      <c r="A177" s="31"/>
      <c r="B177" s="28"/>
      <c r="C177" s="35"/>
      <c r="D177" s="74"/>
      <c r="E177" s="35"/>
      <c r="F177" s="35"/>
      <c r="G177" s="28"/>
    </row>
    <row r="178" spans="1:8" customFormat="1" x14ac:dyDescent="0.25">
      <c r="A178" s="31"/>
      <c r="B178" s="28"/>
      <c r="C178" s="35"/>
      <c r="D178" s="74"/>
      <c r="E178" s="35"/>
      <c r="F178" s="35"/>
      <c r="G178" s="28"/>
    </row>
    <row r="179" spans="1:8" customFormat="1" x14ac:dyDescent="0.25">
      <c r="A179" s="31"/>
      <c r="B179" s="28"/>
      <c r="C179" s="35"/>
      <c r="D179" s="74"/>
      <c r="E179" s="35"/>
      <c r="F179" s="35"/>
      <c r="G179" s="28"/>
    </row>
    <row r="180" spans="1:8" customFormat="1" x14ac:dyDescent="0.25">
      <c r="A180" s="31"/>
      <c r="B180" s="28"/>
      <c r="C180" s="35"/>
      <c r="D180" s="74"/>
      <c r="E180" s="35"/>
      <c r="F180" s="35"/>
      <c r="G180" s="28"/>
    </row>
    <row r="181" spans="1:8" customFormat="1" x14ac:dyDescent="0.25">
      <c r="A181" s="31"/>
      <c r="B181" s="28"/>
      <c r="C181" s="35"/>
      <c r="D181" s="74"/>
      <c r="E181" s="35"/>
      <c r="F181" s="35"/>
      <c r="G181" s="37"/>
    </row>
    <row r="182" spans="1:8" customFormat="1" x14ac:dyDescent="0.25">
      <c r="A182" s="31"/>
      <c r="B182" s="28"/>
      <c r="C182" s="35"/>
      <c r="D182" s="74"/>
      <c r="E182" s="35"/>
      <c r="F182" s="35"/>
      <c r="G182" s="28"/>
    </row>
    <row r="183" spans="1:8" customFormat="1" x14ac:dyDescent="0.25">
      <c r="A183" s="31"/>
      <c r="B183" s="28"/>
      <c r="C183" s="35"/>
      <c r="D183" s="74"/>
      <c r="E183" s="35"/>
      <c r="F183" s="35"/>
      <c r="G183" s="28"/>
    </row>
    <row r="184" spans="1:8" customFormat="1" x14ac:dyDescent="0.25">
      <c r="A184" s="31"/>
      <c r="B184" s="28"/>
      <c r="C184" s="35"/>
      <c r="D184" s="74"/>
      <c r="E184" s="35"/>
      <c r="F184" s="35"/>
      <c r="G184" s="28"/>
    </row>
    <row r="185" spans="1:8" customFormat="1" x14ac:dyDescent="0.25">
      <c r="A185" s="38"/>
      <c r="B185" s="39"/>
      <c r="C185" s="35"/>
      <c r="D185" s="74"/>
      <c r="E185" s="35"/>
      <c r="F185" s="35"/>
      <c r="G185" s="28"/>
      <c r="H185" s="23"/>
    </row>
    <row r="186" spans="1:8" customFormat="1" x14ac:dyDescent="0.25">
      <c r="A186" s="31"/>
      <c r="B186" s="28"/>
      <c r="C186" s="35"/>
      <c r="D186" s="74"/>
      <c r="E186" s="35"/>
      <c r="F186" s="35"/>
      <c r="G186" s="34"/>
      <c r="H186" s="13"/>
    </row>
    <row r="187" spans="1:8" customFormat="1" x14ac:dyDescent="0.25">
      <c r="A187" s="31"/>
      <c r="B187" s="28"/>
      <c r="C187" s="35"/>
      <c r="D187" s="74"/>
      <c r="E187" s="35"/>
      <c r="F187" s="35"/>
      <c r="G187" s="28"/>
      <c r="H187" s="64"/>
    </row>
    <row r="188" spans="1:8" customFormat="1" x14ac:dyDescent="0.25">
      <c r="A188" s="31"/>
      <c r="B188" s="28"/>
      <c r="C188" s="35"/>
      <c r="D188" s="74"/>
      <c r="E188" s="35"/>
      <c r="F188" s="35"/>
      <c r="G188" s="28"/>
    </row>
    <row r="189" spans="1:8" customFormat="1" x14ac:dyDescent="0.25">
      <c r="A189" s="31"/>
      <c r="B189" s="28"/>
      <c r="C189" s="35"/>
      <c r="D189" s="74"/>
      <c r="E189" s="35"/>
      <c r="F189" s="35"/>
      <c r="G189" s="28"/>
    </row>
    <row r="190" spans="1:8" customFormat="1" x14ac:dyDescent="0.25">
      <c r="A190" s="31"/>
      <c r="B190" s="28"/>
      <c r="C190" s="35"/>
      <c r="D190" s="74"/>
      <c r="E190" s="35"/>
      <c r="F190" s="35"/>
      <c r="G190" s="28"/>
    </row>
    <row r="191" spans="1:8" customFormat="1" x14ac:dyDescent="0.25">
      <c r="A191" s="31"/>
      <c r="B191" s="28"/>
      <c r="C191" s="35"/>
      <c r="D191" s="74"/>
      <c r="E191" s="35"/>
      <c r="F191" s="35"/>
      <c r="G191" s="28"/>
    </row>
    <row r="192" spans="1:8" customFormat="1" x14ac:dyDescent="0.25">
      <c r="A192" s="31"/>
      <c r="B192" s="28"/>
      <c r="C192" s="35"/>
      <c r="D192" s="74"/>
      <c r="E192" s="35"/>
      <c r="F192" s="35"/>
      <c r="G192" s="28"/>
    </row>
    <row r="193" spans="1:7" customFormat="1" x14ac:dyDescent="0.25">
      <c r="A193" s="31"/>
      <c r="B193" s="28"/>
      <c r="C193" s="27"/>
      <c r="D193" s="74"/>
      <c r="E193" s="35"/>
      <c r="F193" s="35"/>
      <c r="G193" s="28"/>
    </row>
    <row r="194" spans="1:7" customFormat="1" x14ac:dyDescent="0.25">
      <c r="A194" s="31"/>
      <c r="B194" s="28"/>
      <c r="C194" s="27"/>
      <c r="D194" s="74"/>
      <c r="E194" s="35"/>
      <c r="F194" s="35"/>
      <c r="G194" s="28"/>
    </row>
    <row r="195" spans="1:7" customFormat="1" x14ac:dyDescent="0.25">
      <c r="A195" s="31"/>
      <c r="B195" s="28"/>
      <c r="C195" s="27"/>
      <c r="D195" s="74"/>
      <c r="E195" s="35"/>
      <c r="F195" s="35"/>
      <c r="G195" s="28"/>
    </row>
    <row r="196" spans="1:7" customFormat="1" x14ac:dyDescent="0.25">
      <c r="A196" s="31"/>
      <c r="B196" s="28"/>
      <c r="C196" s="27"/>
      <c r="D196" s="74"/>
      <c r="E196" s="35"/>
      <c r="F196" s="35"/>
      <c r="G196" s="28"/>
    </row>
    <row r="197" spans="1:7" customFormat="1" x14ac:dyDescent="0.25">
      <c r="A197" s="31"/>
      <c r="B197" s="28"/>
      <c r="C197" s="27"/>
      <c r="D197" s="74"/>
      <c r="E197" s="35"/>
      <c r="F197" s="35"/>
      <c r="G197" s="28"/>
    </row>
    <row r="198" spans="1:7" customFormat="1" x14ac:dyDescent="0.25">
      <c r="A198" s="31"/>
      <c r="B198" s="28"/>
      <c r="C198" s="27"/>
      <c r="D198" s="74"/>
      <c r="E198" s="35"/>
      <c r="F198" s="35"/>
      <c r="G198" s="28"/>
    </row>
    <row r="199" spans="1:7" customFormat="1" x14ac:dyDescent="0.25">
      <c r="A199" s="31"/>
      <c r="B199" s="28"/>
      <c r="C199" s="27"/>
      <c r="D199" s="74"/>
      <c r="E199" s="35"/>
      <c r="F199" s="35"/>
      <c r="G199" s="28"/>
    </row>
    <row r="200" spans="1:7" customFormat="1" x14ac:dyDescent="0.25">
      <c r="A200" s="31"/>
      <c r="B200" s="28"/>
      <c r="C200" s="27"/>
      <c r="D200" s="74"/>
      <c r="E200" s="35"/>
      <c r="F200" s="35"/>
      <c r="G200" s="28"/>
    </row>
    <row r="201" spans="1:7" customFormat="1" x14ac:dyDescent="0.25">
      <c r="A201" s="31"/>
      <c r="B201" s="28"/>
      <c r="C201" s="27"/>
      <c r="D201" s="74"/>
      <c r="E201" s="35"/>
      <c r="F201" s="35"/>
      <c r="G201" s="28"/>
    </row>
    <row r="202" spans="1:7" customFormat="1" x14ac:dyDescent="0.25">
      <c r="A202" s="31"/>
      <c r="B202" s="28"/>
      <c r="C202" s="27"/>
      <c r="D202" s="74"/>
      <c r="E202" s="35"/>
      <c r="F202" s="35"/>
      <c r="G202" s="28"/>
    </row>
    <row r="203" spans="1:7" customFormat="1" x14ac:dyDescent="0.25">
      <c r="A203" s="31"/>
      <c r="B203" s="28"/>
      <c r="C203" s="27"/>
      <c r="D203" s="74"/>
      <c r="E203" s="35"/>
      <c r="F203" s="35"/>
      <c r="G203" s="28"/>
    </row>
    <row r="204" spans="1:7" customFormat="1" x14ac:dyDescent="0.25">
      <c r="A204" s="31"/>
      <c r="B204" s="28"/>
      <c r="C204" s="27"/>
      <c r="D204" s="74"/>
      <c r="E204" s="35"/>
      <c r="F204" s="35"/>
      <c r="G204" s="28"/>
    </row>
    <row r="205" spans="1:7" customFormat="1" x14ac:dyDescent="0.25">
      <c r="A205" s="31"/>
      <c r="B205" s="28"/>
      <c r="C205" s="27"/>
      <c r="D205" s="74"/>
      <c r="E205" s="35"/>
      <c r="F205" s="35"/>
      <c r="G205" s="28"/>
    </row>
    <row r="206" spans="1:7" customFormat="1" x14ac:dyDescent="0.25">
      <c r="A206" s="31"/>
      <c r="B206" s="28"/>
      <c r="C206" s="27"/>
      <c r="D206" s="74"/>
      <c r="E206" s="35"/>
      <c r="F206" s="35"/>
      <c r="G206" s="28"/>
    </row>
    <row r="207" spans="1:7" customFormat="1" x14ac:dyDescent="0.25">
      <c r="A207" s="31"/>
      <c r="B207" s="28"/>
      <c r="C207" s="27"/>
      <c r="D207" s="74"/>
      <c r="E207" s="35"/>
      <c r="F207" s="35"/>
      <c r="G207" s="28"/>
    </row>
    <row r="208" spans="1:7" customFormat="1" x14ac:dyDescent="0.25">
      <c r="A208" s="31"/>
      <c r="B208" s="28"/>
      <c r="C208" s="27"/>
      <c r="D208" s="74"/>
      <c r="E208" s="35"/>
      <c r="F208" s="35"/>
      <c r="G208" s="28"/>
    </row>
    <row r="209" spans="1:9" customFormat="1" x14ac:dyDescent="0.25">
      <c r="A209" s="31"/>
      <c r="B209" s="28"/>
      <c r="C209" s="27"/>
      <c r="D209" s="74"/>
      <c r="E209" s="35"/>
      <c r="F209" s="35"/>
      <c r="G209" s="28"/>
      <c r="H209" s="22"/>
      <c r="I209" s="22"/>
    </row>
    <row r="210" spans="1:9" customFormat="1" x14ac:dyDescent="0.25">
      <c r="A210" s="31"/>
      <c r="B210" s="28"/>
      <c r="C210" s="35"/>
      <c r="D210" s="74"/>
      <c r="E210" s="35"/>
      <c r="F210" s="35"/>
      <c r="G210" s="28"/>
      <c r="H210" s="22"/>
      <c r="I210" s="22"/>
    </row>
    <row r="211" spans="1:9" customFormat="1" x14ac:dyDescent="0.25">
      <c r="A211" s="31"/>
      <c r="B211" s="28"/>
      <c r="C211" s="35"/>
      <c r="D211" s="74"/>
      <c r="E211" s="35"/>
      <c r="F211" s="35"/>
      <c r="G211" s="28"/>
      <c r="H211" s="22"/>
      <c r="I211" s="22"/>
    </row>
    <row r="212" spans="1:9" customFormat="1" x14ac:dyDescent="0.25">
      <c r="A212" s="31"/>
      <c r="B212" s="34"/>
      <c r="C212" s="35"/>
      <c r="D212" s="32"/>
      <c r="E212" s="35"/>
      <c r="F212" s="35"/>
      <c r="G212" s="34"/>
      <c r="H212" s="64"/>
      <c r="I212" s="22"/>
    </row>
    <row r="213" spans="1:9" customFormat="1" x14ac:dyDescent="0.25">
      <c r="A213" s="31"/>
      <c r="B213" s="34"/>
      <c r="C213" s="35"/>
      <c r="D213" s="32"/>
      <c r="E213" s="35"/>
      <c r="F213" s="35"/>
      <c r="G213" s="28"/>
      <c r="H213" s="22"/>
      <c r="I213" s="22"/>
    </row>
    <row r="214" spans="1:9" customFormat="1" x14ac:dyDescent="0.25">
      <c r="A214" s="31"/>
      <c r="B214" s="28"/>
      <c r="C214" s="35"/>
      <c r="D214" s="32"/>
      <c r="E214" s="40"/>
      <c r="F214" s="35"/>
      <c r="G214" s="28"/>
      <c r="H214" s="22"/>
      <c r="I214" s="22"/>
    </row>
    <row r="215" spans="1:9" customFormat="1" x14ac:dyDescent="0.25">
      <c r="A215" s="31"/>
      <c r="B215" s="28"/>
      <c r="C215" s="35"/>
      <c r="D215" s="32"/>
      <c r="E215" s="40"/>
      <c r="F215" s="35"/>
      <c r="G215" s="28"/>
      <c r="H215" s="22"/>
      <c r="I215" s="22"/>
    </row>
    <row r="216" spans="1:9" customFormat="1" x14ac:dyDescent="0.25">
      <c r="A216" s="31"/>
      <c r="B216" s="34"/>
      <c r="C216" s="35"/>
      <c r="D216" s="32"/>
      <c r="E216" s="35"/>
      <c r="F216" s="35"/>
      <c r="G216" s="28"/>
      <c r="H216" s="22"/>
      <c r="I216" s="22"/>
    </row>
    <row r="217" spans="1:9" customFormat="1" x14ac:dyDescent="0.25">
      <c r="A217" s="31"/>
      <c r="B217" s="34"/>
      <c r="C217" s="35"/>
      <c r="D217" s="32"/>
      <c r="E217" s="35"/>
      <c r="F217" s="35"/>
      <c r="G217" s="28"/>
      <c r="H217" s="22"/>
      <c r="I217" s="22"/>
    </row>
    <row r="218" spans="1:9" customFormat="1" x14ac:dyDescent="0.25">
      <c r="A218" s="31"/>
      <c r="B218" s="34"/>
      <c r="C218" s="35"/>
      <c r="D218" s="32"/>
      <c r="E218" s="35"/>
      <c r="F218" s="35"/>
      <c r="G218" s="28"/>
      <c r="H218" s="22"/>
      <c r="I218" s="22"/>
    </row>
    <row r="219" spans="1:9" customFormat="1" x14ac:dyDescent="0.25">
      <c r="A219" s="31"/>
      <c r="B219" s="34"/>
      <c r="C219" s="35"/>
      <c r="D219" s="32"/>
      <c r="E219" s="35"/>
      <c r="F219" s="35"/>
      <c r="G219" s="28"/>
      <c r="H219" s="22"/>
      <c r="I219" s="22"/>
    </row>
    <row r="220" spans="1:9" customFormat="1" x14ac:dyDescent="0.25">
      <c r="A220" s="31"/>
      <c r="B220" s="28"/>
      <c r="C220" s="35"/>
      <c r="D220" s="32"/>
      <c r="E220" s="35"/>
      <c r="F220" s="27"/>
      <c r="G220" s="28"/>
      <c r="H220" s="64"/>
      <c r="I220" s="22"/>
    </row>
    <row r="221" spans="1:9" customFormat="1" x14ac:dyDescent="0.25">
      <c r="A221" s="31"/>
      <c r="B221" s="28"/>
      <c r="C221" s="35"/>
      <c r="D221" s="32"/>
      <c r="E221" s="35"/>
      <c r="F221" s="35"/>
      <c r="G221" s="28"/>
      <c r="H221" s="22"/>
      <c r="I221" s="57"/>
    </row>
    <row r="222" spans="1:9" customFormat="1" x14ac:dyDescent="0.25">
      <c r="A222" s="31"/>
      <c r="B222" s="28"/>
      <c r="C222" s="35"/>
      <c r="D222" s="32"/>
      <c r="E222" s="35"/>
      <c r="F222" s="35"/>
      <c r="G222" s="28"/>
      <c r="H222" s="64"/>
      <c r="I222" s="21"/>
    </row>
    <row r="223" spans="1:9" customFormat="1" x14ac:dyDescent="0.25">
      <c r="A223" s="31"/>
      <c r="B223" s="34"/>
      <c r="C223" s="35"/>
      <c r="D223" s="32"/>
      <c r="E223" s="35"/>
      <c r="F223" s="35"/>
      <c r="G223" s="28"/>
      <c r="H223" s="22"/>
      <c r="I223" s="21"/>
    </row>
    <row r="224" spans="1:9" customFormat="1" x14ac:dyDescent="0.25">
      <c r="A224" s="31"/>
      <c r="B224" s="34"/>
      <c r="C224" s="35"/>
      <c r="D224" s="32"/>
      <c r="E224" s="35"/>
      <c r="F224" s="35"/>
      <c r="G224" s="28"/>
      <c r="H224" s="22"/>
      <c r="I224" s="13"/>
    </row>
    <row r="225" spans="1:9" customFormat="1" x14ac:dyDescent="0.25">
      <c r="A225" s="31"/>
      <c r="B225" s="28"/>
      <c r="C225" s="35"/>
      <c r="D225" s="32"/>
      <c r="E225" s="35"/>
      <c r="F225" s="35"/>
      <c r="G225" s="28"/>
      <c r="H225" s="22"/>
      <c r="I225" s="22"/>
    </row>
    <row r="226" spans="1:9" customFormat="1" x14ac:dyDescent="0.25">
      <c r="A226" s="31"/>
      <c r="B226" s="34"/>
      <c r="C226" s="35"/>
      <c r="D226" s="32"/>
      <c r="E226" s="35"/>
      <c r="F226" s="35"/>
      <c r="G226" s="28"/>
      <c r="H226" s="22"/>
      <c r="I226" s="22"/>
    </row>
    <row r="227" spans="1:9" customFormat="1" x14ac:dyDescent="0.25">
      <c r="A227" s="31"/>
      <c r="B227" s="28"/>
      <c r="C227" s="35"/>
      <c r="D227" s="32"/>
      <c r="E227" s="35"/>
      <c r="F227" s="35"/>
      <c r="G227" s="28"/>
      <c r="H227" s="22"/>
      <c r="I227" s="13"/>
    </row>
    <row r="228" spans="1:9" customFormat="1" x14ac:dyDescent="0.25">
      <c r="A228" s="31"/>
      <c r="B228" s="28"/>
      <c r="C228" s="35"/>
      <c r="D228" s="32"/>
      <c r="E228" s="35"/>
      <c r="F228" s="35"/>
      <c r="G228" s="28"/>
      <c r="H228" s="22"/>
      <c r="I228" s="13"/>
    </row>
    <row r="229" spans="1:9" customFormat="1" x14ac:dyDescent="0.25">
      <c r="A229" s="31"/>
      <c r="B229" s="28"/>
      <c r="C229" s="35"/>
      <c r="D229" s="32"/>
      <c r="E229" s="35"/>
      <c r="F229" s="35"/>
      <c r="G229" s="28"/>
      <c r="I229" s="13"/>
    </row>
    <row r="230" spans="1:9" customFormat="1" x14ac:dyDescent="0.25">
      <c r="A230" s="31"/>
      <c r="B230" s="28"/>
      <c r="C230" s="35"/>
      <c r="D230" s="32"/>
      <c r="E230" s="35"/>
      <c r="F230" s="35"/>
      <c r="G230" s="28"/>
      <c r="I230" s="13"/>
    </row>
    <row r="231" spans="1:9" customFormat="1" x14ac:dyDescent="0.25">
      <c r="A231" s="31"/>
      <c r="B231" s="28"/>
      <c r="C231" s="35"/>
      <c r="D231" s="32"/>
      <c r="E231" s="35"/>
      <c r="F231" s="35"/>
      <c r="G231" s="28"/>
      <c r="I231" s="13"/>
    </row>
    <row r="232" spans="1:9" customFormat="1" x14ac:dyDescent="0.25">
      <c r="A232" s="31"/>
      <c r="B232" s="28"/>
      <c r="C232" s="35"/>
      <c r="D232" s="32"/>
      <c r="E232" s="35"/>
      <c r="F232" s="35"/>
      <c r="G232" s="28"/>
      <c r="I232" s="13"/>
    </row>
    <row r="233" spans="1:9" customFormat="1" x14ac:dyDescent="0.25">
      <c r="A233" s="31"/>
      <c r="B233" s="28"/>
      <c r="C233" s="35"/>
      <c r="D233" s="32"/>
      <c r="E233" s="35"/>
      <c r="F233" s="35"/>
      <c r="G233" s="28"/>
      <c r="I233" s="13"/>
    </row>
    <row r="234" spans="1:9" customFormat="1" x14ac:dyDescent="0.25">
      <c r="A234" s="31"/>
      <c r="B234" s="28"/>
      <c r="C234" s="35"/>
      <c r="D234" s="32"/>
      <c r="E234" s="35"/>
      <c r="F234" s="35"/>
      <c r="G234" s="28"/>
      <c r="I234" s="13"/>
    </row>
    <row r="235" spans="1:9" customFormat="1" x14ac:dyDescent="0.25">
      <c r="A235" s="31"/>
      <c r="B235" s="28"/>
      <c r="C235" s="35"/>
      <c r="D235" s="32"/>
      <c r="E235" s="35"/>
      <c r="F235" s="35"/>
      <c r="G235" s="28"/>
      <c r="I235" s="13"/>
    </row>
    <row r="236" spans="1:9" customFormat="1" x14ac:dyDescent="0.25">
      <c r="A236" s="31"/>
      <c r="B236" s="28"/>
      <c r="C236" s="35"/>
      <c r="D236" s="32"/>
      <c r="E236" s="35"/>
      <c r="F236" s="35"/>
      <c r="G236" s="28"/>
      <c r="I236" s="13"/>
    </row>
    <row r="237" spans="1:9" customFormat="1" x14ac:dyDescent="0.25">
      <c r="A237" s="31"/>
      <c r="B237" s="28"/>
      <c r="C237" s="35"/>
      <c r="D237" s="32"/>
      <c r="E237" s="35"/>
      <c r="F237" s="27"/>
      <c r="G237" s="28"/>
      <c r="I237" s="13"/>
    </row>
    <row r="238" spans="1:9" customFormat="1" x14ac:dyDescent="0.25">
      <c r="A238" s="31"/>
      <c r="B238" s="28"/>
      <c r="C238" s="35"/>
      <c r="D238" s="32"/>
      <c r="E238" s="35"/>
      <c r="F238" s="27"/>
      <c r="G238" s="28"/>
      <c r="I238" s="13"/>
    </row>
    <row r="239" spans="1:9" customFormat="1" x14ac:dyDescent="0.25">
      <c r="A239" s="31"/>
      <c r="B239" s="28"/>
      <c r="C239" s="35"/>
      <c r="D239" s="32"/>
      <c r="E239" s="35"/>
      <c r="F239" s="27"/>
      <c r="G239" s="28"/>
      <c r="I239" s="13"/>
    </row>
    <row r="240" spans="1:9" customFormat="1" x14ac:dyDescent="0.25">
      <c r="A240" s="31"/>
      <c r="B240" s="28"/>
      <c r="C240" s="35"/>
      <c r="D240" s="32"/>
      <c r="E240" s="35"/>
      <c r="F240" s="27"/>
      <c r="G240" s="28"/>
      <c r="I240" s="13"/>
    </row>
    <row r="241" spans="1:9" customFormat="1" x14ac:dyDescent="0.25">
      <c r="A241" s="31"/>
      <c r="B241" s="28"/>
      <c r="C241" s="35"/>
      <c r="D241" s="32"/>
      <c r="E241" s="35"/>
      <c r="F241" s="27"/>
      <c r="G241" s="28"/>
      <c r="I241" s="13"/>
    </row>
    <row r="242" spans="1:9" customFormat="1" x14ac:dyDescent="0.25">
      <c r="A242" s="31"/>
      <c r="B242" s="28"/>
      <c r="C242" s="35"/>
      <c r="D242" s="32"/>
      <c r="E242" s="35"/>
      <c r="F242" s="27"/>
      <c r="G242" s="28"/>
      <c r="I242" s="13"/>
    </row>
    <row r="243" spans="1:9" customFormat="1" x14ac:dyDescent="0.25">
      <c r="A243" s="31"/>
      <c r="B243" s="28"/>
      <c r="C243" s="35"/>
      <c r="D243" s="32"/>
      <c r="E243" s="35"/>
      <c r="F243" s="27"/>
      <c r="G243" s="28"/>
      <c r="I243" s="13"/>
    </row>
    <row r="244" spans="1:9" customFormat="1" x14ac:dyDescent="0.25">
      <c r="A244" s="31"/>
      <c r="B244" s="28"/>
      <c r="C244" s="35"/>
      <c r="D244" s="32"/>
      <c r="E244" s="35"/>
      <c r="F244" s="27"/>
      <c r="G244" s="28"/>
      <c r="I244" s="13"/>
    </row>
    <row r="245" spans="1:9" customFormat="1" x14ac:dyDescent="0.25">
      <c r="A245" s="31"/>
      <c r="B245" s="28"/>
      <c r="C245" s="35"/>
      <c r="D245" s="32"/>
      <c r="E245" s="35"/>
      <c r="F245" s="27"/>
      <c r="G245" s="28"/>
      <c r="I245" s="13"/>
    </row>
    <row r="246" spans="1:9" customFormat="1" x14ac:dyDescent="0.25">
      <c r="A246" s="31"/>
      <c r="B246" s="28"/>
      <c r="C246" s="35"/>
      <c r="D246" s="32"/>
      <c r="E246" s="35"/>
      <c r="F246" s="27"/>
      <c r="G246" s="28"/>
      <c r="I246" s="13"/>
    </row>
    <row r="247" spans="1:9" customFormat="1" x14ac:dyDescent="0.25">
      <c r="A247" s="31"/>
      <c r="B247" s="28"/>
      <c r="C247" s="35"/>
      <c r="D247" s="32"/>
      <c r="E247" s="35"/>
      <c r="F247" s="27"/>
      <c r="G247" s="28"/>
      <c r="I247" s="13"/>
    </row>
    <row r="248" spans="1:9" customFormat="1" x14ac:dyDescent="0.25">
      <c r="A248" s="31"/>
      <c r="B248" s="28"/>
      <c r="C248" s="35"/>
      <c r="D248" s="32"/>
      <c r="E248" s="35"/>
      <c r="F248" s="27"/>
      <c r="G248" s="28"/>
      <c r="I248" s="13"/>
    </row>
    <row r="249" spans="1:9" customFormat="1" x14ac:dyDescent="0.25">
      <c r="A249" s="31"/>
      <c r="B249" s="28"/>
      <c r="C249" s="35"/>
      <c r="D249" s="32"/>
      <c r="E249" s="35"/>
      <c r="F249" s="27"/>
      <c r="G249" s="28"/>
      <c r="I249" s="13"/>
    </row>
    <row r="250" spans="1:9" customFormat="1" x14ac:dyDescent="0.25">
      <c r="A250" s="31"/>
      <c r="B250" s="28"/>
      <c r="C250" s="35"/>
      <c r="D250" s="32"/>
      <c r="E250" s="35"/>
      <c r="F250" s="27"/>
      <c r="G250" s="28"/>
      <c r="I250" s="13"/>
    </row>
    <row r="251" spans="1:9" customFormat="1" x14ac:dyDescent="0.25">
      <c r="A251" s="31"/>
      <c r="B251" s="28"/>
      <c r="C251" s="35"/>
      <c r="D251" s="32"/>
      <c r="E251" s="35"/>
      <c r="F251" s="27"/>
      <c r="G251" s="28"/>
      <c r="I251" s="13"/>
    </row>
    <row r="252" spans="1:9" customFormat="1" x14ac:dyDescent="0.25">
      <c r="A252" s="31"/>
      <c r="B252" s="28"/>
      <c r="C252" s="35"/>
      <c r="D252" s="32"/>
      <c r="E252" s="35"/>
      <c r="F252" s="27"/>
      <c r="G252" s="28"/>
      <c r="I252" s="13"/>
    </row>
    <row r="253" spans="1:9" customFormat="1" x14ac:dyDescent="0.25">
      <c r="A253" s="31"/>
      <c r="B253" s="28"/>
      <c r="C253" s="35"/>
      <c r="D253" s="32"/>
      <c r="E253" s="35"/>
      <c r="F253" s="27"/>
      <c r="G253" s="28"/>
      <c r="I253" s="13"/>
    </row>
    <row r="254" spans="1:9" customFormat="1" x14ac:dyDescent="0.25">
      <c r="A254" s="31"/>
      <c r="B254" s="28"/>
      <c r="C254" s="35"/>
      <c r="D254" s="32"/>
      <c r="E254" s="35"/>
      <c r="F254" s="35"/>
      <c r="G254" s="28"/>
      <c r="I254" s="13"/>
    </row>
    <row r="255" spans="1:9" customFormat="1" x14ac:dyDescent="0.25">
      <c r="A255" s="31"/>
      <c r="B255" s="28"/>
      <c r="C255" s="35"/>
      <c r="D255" s="32"/>
      <c r="E255" s="35"/>
      <c r="F255" s="35"/>
      <c r="G255" s="28"/>
      <c r="I255" s="13"/>
    </row>
    <row r="256" spans="1:9" customFormat="1" x14ac:dyDescent="0.25">
      <c r="A256" s="31"/>
      <c r="B256" s="28"/>
      <c r="C256" s="35"/>
      <c r="D256" s="32"/>
      <c r="E256" s="35"/>
      <c r="F256" s="35"/>
      <c r="G256" s="28"/>
      <c r="I256" s="13"/>
    </row>
    <row r="257" spans="1:9" customFormat="1" x14ac:dyDescent="0.25">
      <c r="A257" s="31"/>
      <c r="B257" s="28"/>
      <c r="C257" s="35"/>
      <c r="D257" s="32"/>
      <c r="E257" s="35"/>
      <c r="F257" s="35"/>
      <c r="G257" s="28"/>
      <c r="I257" s="13"/>
    </row>
    <row r="258" spans="1:9" customFormat="1" x14ac:dyDescent="0.25">
      <c r="A258" s="31"/>
      <c r="B258" s="28"/>
      <c r="C258" s="35"/>
      <c r="D258" s="32"/>
      <c r="E258" s="27"/>
      <c r="F258" s="35"/>
      <c r="G258" s="28"/>
      <c r="I258" s="13"/>
    </row>
    <row r="259" spans="1:9" customFormat="1" x14ac:dyDescent="0.25">
      <c r="A259" s="31"/>
      <c r="B259" s="28"/>
      <c r="C259" s="35"/>
      <c r="D259" s="32"/>
      <c r="E259" s="27"/>
      <c r="F259" s="27"/>
      <c r="G259" s="28"/>
      <c r="I259" s="13"/>
    </row>
    <row r="260" spans="1:9" customFormat="1" x14ac:dyDescent="0.25">
      <c r="A260" s="31"/>
      <c r="B260" s="28"/>
      <c r="C260" s="35"/>
      <c r="D260" s="32"/>
      <c r="E260" s="27"/>
      <c r="F260" s="27"/>
      <c r="G260" s="28"/>
      <c r="I260" s="13"/>
    </row>
    <row r="261" spans="1:9" customFormat="1" x14ac:dyDescent="0.25">
      <c r="A261" s="31"/>
      <c r="B261" s="28"/>
      <c r="C261" s="35"/>
      <c r="D261" s="32"/>
      <c r="E261" s="27"/>
      <c r="F261" s="27"/>
      <c r="G261" s="28"/>
      <c r="I261" s="13"/>
    </row>
    <row r="262" spans="1:9" customFormat="1" x14ac:dyDescent="0.25">
      <c r="A262" s="31"/>
      <c r="B262" s="28"/>
      <c r="C262" s="35"/>
      <c r="D262" s="32"/>
      <c r="E262" s="27"/>
      <c r="F262" s="27"/>
      <c r="G262" s="28"/>
      <c r="I262" s="13"/>
    </row>
    <row r="263" spans="1:9" customFormat="1" x14ac:dyDescent="0.25">
      <c r="A263" s="31"/>
      <c r="B263" s="28"/>
      <c r="C263" s="35"/>
      <c r="D263" s="32"/>
      <c r="E263" s="27"/>
      <c r="F263" s="27"/>
      <c r="G263" s="28"/>
      <c r="I263" s="13"/>
    </row>
    <row r="264" spans="1:9" customFormat="1" x14ac:dyDescent="0.25">
      <c r="A264" s="31"/>
      <c r="B264" s="28"/>
      <c r="C264" s="35"/>
      <c r="D264" s="32"/>
      <c r="E264" s="27"/>
      <c r="F264" s="27"/>
      <c r="G264" s="28"/>
      <c r="I264" s="13"/>
    </row>
    <row r="265" spans="1:9" customFormat="1" x14ac:dyDescent="0.25">
      <c r="A265" s="31"/>
      <c r="B265" s="28"/>
      <c r="C265" s="35"/>
      <c r="D265" s="32"/>
      <c r="E265" s="27"/>
      <c r="F265" s="27"/>
      <c r="G265" s="28"/>
      <c r="I265" s="22"/>
    </row>
    <row r="266" spans="1:9" customFormat="1" x14ac:dyDescent="0.25">
      <c r="A266" s="31"/>
      <c r="B266" s="28"/>
      <c r="C266" s="35"/>
      <c r="D266" s="32"/>
      <c r="E266" s="27"/>
      <c r="F266" s="27"/>
      <c r="G266" s="28"/>
      <c r="I266" s="22"/>
    </row>
    <row r="267" spans="1:9" customFormat="1" x14ac:dyDescent="0.25">
      <c r="A267" s="31"/>
      <c r="B267" s="28"/>
      <c r="C267" s="27"/>
      <c r="D267" s="32"/>
      <c r="E267" s="27"/>
      <c r="F267" s="27"/>
      <c r="G267" s="28"/>
      <c r="I267" s="22"/>
    </row>
    <row r="268" spans="1:9" customFormat="1" x14ac:dyDescent="0.25">
      <c r="A268" s="31"/>
      <c r="B268" s="28"/>
      <c r="C268" s="27"/>
      <c r="D268" s="32"/>
      <c r="E268" s="27"/>
      <c r="F268" s="27"/>
      <c r="G268" s="28"/>
      <c r="I268" s="22"/>
    </row>
    <row r="269" spans="1:9" customFormat="1" x14ac:dyDescent="0.25">
      <c r="A269" s="31"/>
      <c r="B269" s="28"/>
      <c r="C269" s="27"/>
      <c r="D269" s="32"/>
      <c r="E269" s="27"/>
      <c r="F269" s="27"/>
      <c r="G269" s="28"/>
      <c r="I269" s="22"/>
    </row>
    <row r="270" spans="1:9" customFormat="1" x14ac:dyDescent="0.25">
      <c r="A270" s="31"/>
      <c r="B270" s="28"/>
      <c r="C270" s="27"/>
      <c r="D270" s="32"/>
      <c r="E270" s="27"/>
      <c r="F270" s="27"/>
      <c r="G270" s="28"/>
      <c r="I270" s="22"/>
    </row>
    <row r="271" spans="1:9" customFormat="1" x14ac:dyDescent="0.25">
      <c r="A271" s="31"/>
      <c r="B271" s="28"/>
      <c r="C271" s="27"/>
      <c r="D271" s="32"/>
      <c r="E271" s="27"/>
      <c r="F271" s="27"/>
      <c r="G271" s="28"/>
      <c r="I271" s="22"/>
    </row>
    <row r="272" spans="1:9" customFormat="1" x14ac:dyDescent="0.25">
      <c r="A272" s="31"/>
      <c r="B272" s="28"/>
      <c r="C272" s="27"/>
      <c r="D272" s="32"/>
      <c r="E272" s="27"/>
      <c r="F272" s="27"/>
      <c r="G272" s="28"/>
      <c r="I272" s="22"/>
    </row>
    <row r="273" spans="1:7" customFormat="1" x14ac:dyDescent="0.25">
      <c r="A273" s="31"/>
      <c r="B273" s="28"/>
      <c r="C273" s="27"/>
      <c r="D273" s="32"/>
      <c r="E273" s="27"/>
      <c r="F273" s="27"/>
      <c r="G273" s="28"/>
    </row>
    <row r="274" spans="1:7" customFormat="1" x14ac:dyDescent="0.25">
      <c r="A274" s="31"/>
      <c r="B274" s="28"/>
      <c r="C274" s="27"/>
      <c r="D274" s="32"/>
      <c r="E274" s="27"/>
      <c r="F274" s="27"/>
      <c r="G274" s="28"/>
    </row>
    <row r="275" spans="1:7" customFormat="1" x14ac:dyDescent="0.25">
      <c r="A275" s="31"/>
      <c r="B275" s="28"/>
      <c r="C275" s="27"/>
      <c r="D275" s="32"/>
      <c r="E275" s="27"/>
      <c r="F275" s="27"/>
      <c r="G275" s="28"/>
    </row>
    <row r="276" spans="1:7" customFormat="1" x14ac:dyDescent="0.25">
      <c r="A276" s="31"/>
      <c r="B276" s="28"/>
      <c r="C276" s="27"/>
      <c r="D276" s="32"/>
      <c r="E276" s="27"/>
      <c r="F276" s="27"/>
      <c r="G276" s="28"/>
    </row>
    <row r="277" spans="1:7" customFormat="1" x14ac:dyDescent="0.25">
      <c r="A277" s="31"/>
      <c r="B277" s="28"/>
      <c r="C277" s="27"/>
      <c r="D277" s="32"/>
      <c r="E277" s="27"/>
      <c r="F277" s="27"/>
      <c r="G277" s="28"/>
    </row>
    <row r="278" spans="1:7" customFormat="1" x14ac:dyDescent="0.25">
      <c r="A278" s="31"/>
      <c r="B278" s="28"/>
      <c r="C278" s="27"/>
      <c r="D278" s="32"/>
      <c r="E278" s="27"/>
      <c r="F278" s="27"/>
      <c r="G278" s="28"/>
    </row>
    <row r="279" spans="1:7" customFormat="1" x14ac:dyDescent="0.25">
      <c r="A279" s="31"/>
      <c r="B279" s="28"/>
      <c r="C279" s="27"/>
      <c r="D279" s="32"/>
      <c r="E279" s="27"/>
      <c r="F279" s="27"/>
      <c r="G279" s="28"/>
    </row>
    <row r="280" spans="1:7" customFormat="1" x14ac:dyDescent="0.25">
      <c r="A280" s="31"/>
      <c r="B280" s="28"/>
      <c r="C280" s="27"/>
      <c r="D280" s="32"/>
      <c r="E280" s="27"/>
      <c r="F280" s="27"/>
      <c r="G280" s="28"/>
    </row>
    <row r="281" spans="1:7" customFormat="1" x14ac:dyDescent="0.25">
      <c r="A281" s="31"/>
      <c r="B281" s="28"/>
      <c r="C281" s="27"/>
      <c r="D281" s="27"/>
      <c r="E281" s="27"/>
      <c r="F281" s="27"/>
      <c r="G281" s="27"/>
    </row>
    <row r="282" spans="1:7" customFormat="1" x14ac:dyDescent="0.25">
      <c r="A282" s="31"/>
      <c r="B282" s="28"/>
      <c r="C282" s="27"/>
      <c r="D282" s="27"/>
      <c r="E282" s="27"/>
      <c r="F282" s="27"/>
      <c r="G282" s="27"/>
    </row>
    <row r="283" spans="1:7" customFormat="1" x14ac:dyDescent="0.25">
      <c r="A283" s="31"/>
      <c r="B283" s="28"/>
      <c r="C283" s="27"/>
      <c r="D283" s="27"/>
      <c r="E283" s="27"/>
      <c r="F283" s="27"/>
      <c r="G283" s="27"/>
    </row>
    <row r="284" spans="1:7" customFormat="1" x14ac:dyDescent="0.25">
      <c r="A284" s="31"/>
      <c r="B284" s="28"/>
      <c r="C284" s="27"/>
      <c r="D284" s="27"/>
      <c r="E284" s="27"/>
      <c r="F284" s="27"/>
      <c r="G284" s="27"/>
    </row>
    <row r="285" spans="1:7" customFormat="1" x14ac:dyDescent="0.25">
      <c r="A285" s="31"/>
      <c r="B285" s="28"/>
      <c r="C285" s="27"/>
      <c r="D285" s="27"/>
      <c r="E285" s="27"/>
      <c r="F285" s="27"/>
      <c r="G285" s="27"/>
    </row>
    <row r="286" spans="1:7" customFormat="1" x14ac:dyDescent="0.25">
      <c r="A286" s="31"/>
      <c r="B286" s="28"/>
      <c r="C286" s="27"/>
      <c r="D286" s="27"/>
      <c r="E286" s="27"/>
      <c r="F286" s="27"/>
      <c r="G286" s="27"/>
    </row>
    <row r="287" spans="1:7" customFormat="1" x14ac:dyDescent="0.25">
      <c r="A287" s="31"/>
      <c r="B287" s="28"/>
      <c r="C287" s="27"/>
      <c r="D287" s="27"/>
      <c r="E287" s="27"/>
      <c r="F287" s="27"/>
      <c r="G287" s="27"/>
    </row>
    <row r="288" spans="1:7" customFormat="1" x14ac:dyDescent="0.25">
      <c r="A288" s="31"/>
      <c r="B288" s="28"/>
      <c r="C288" s="27"/>
      <c r="D288" s="27"/>
      <c r="E288" s="27"/>
      <c r="F288" s="27"/>
      <c r="G288" s="27"/>
    </row>
    <row r="289" spans="1:7" customFormat="1" x14ac:dyDescent="0.25">
      <c r="A289" s="31"/>
      <c r="B289" s="28"/>
      <c r="C289" s="27"/>
      <c r="D289" s="27"/>
      <c r="E289" s="27"/>
      <c r="F289" s="27"/>
      <c r="G289" s="27"/>
    </row>
  </sheetData>
  <autoFilter ref="A1:K157">
    <sortState ref="A2:K155">
      <sortCondition ref="A1:A155"/>
    </sortState>
  </autoFilter>
  <pageMargins left="0.25" right="0.25" top="0.25" bottom="0.25" header="0.3" footer="0.3"/>
  <pageSetup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6"/>
  <sheetViews>
    <sheetView workbookViewId="0">
      <selection activeCell="B6" sqref="B6"/>
    </sheetView>
  </sheetViews>
  <sheetFormatPr defaultRowHeight="15" x14ac:dyDescent="0.25"/>
  <cols>
    <col min="1" max="1" width="25.140625" bestFit="1" customWidth="1"/>
    <col min="2" max="2" width="11.28515625" style="7" bestFit="1" customWidth="1"/>
  </cols>
  <sheetData>
    <row r="2" spans="1:2" x14ac:dyDescent="0.25">
      <c r="A2" t="s">
        <v>36</v>
      </c>
      <c r="B2" s="7">
        <v>17002.310000000001</v>
      </c>
    </row>
    <row r="3" spans="1:2" x14ac:dyDescent="0.25">
      <c r="A3" t="s">
        <v>189</v>
      </c>
      <c r="B3" s="7">
        <v>-10000</v>
      </c>
    </row>
    <row r="4" spans="1:2" x14ac:dyDescent="0.25">
      <c r="A4" t="s">
        <v>37</v>
      </c>
      <c r="B4" s="7">
        <v>0.39</v>
      </c>
    </row>
    <row r="5" spans="1:2" x14ac:dyDescent="0.25">
      <c r="A5" t="s">
        <v>38</v>
      </c>
      <c r="B5" s="7">
        <v>0.27</v>
      </c>
    </row>
    <row r="6" spans="1:2" x14ac:dyDescent="0.25">
      <c r="A6" t="s">
        <v>39</v>
      </c>
    </row>
    <row r="7" spans="1:2" x14ac:dyDescent="0.25">
      <c r="A7" t="s">
        <v>40</v>
      </c>
    </row>
    <row r="8" spans="1:2" x14ac:dyDescent="0.25">
      <c r="A8" t="s">
        <v>41</v>
      </c>
    </row>
    <row r="9" spans="1:2" x14ac:dyDescent="0.25">
      <c r="A9" t="s">
        <v>42</v>
      </c>
    </row>
    <row r="10" spans="1:2" x14ac:dyDescent="0.25">
      <c r="A10" t="s">
        <v>43</v>
      </c>
    </row>
    <row r="11" spans="1:2" x14ac:dyDescent="0.25">
      <c r="A11" t="s">
        <v>44</v>
      </c>
    </row>
    <row r="12" spans="1:2" x14ac:dyDescent="0.25">
      <c r="A12" t="s">
        <v>45</v>
      </c>
    </row>
    <row r="13" spans="1:2" x14ac:dyDescent="0.25">
      <c r="A13" t="s">
        <v>46</v>
      </c>
    </row>
    <row r="14" spans="1:2" x14ac:dyDescent="0.25">
      <c r="A14" t="s">
        <v>78</v>
      </c>
    </row>
    <row r="15" spans="1:2" x14ac:dyDescent="0.25">
      <c r="A15" t="s">
        <v>116</v>
      </c>
    </row>
    <row r="16" spans="1:2" x14ac:dyDescent="0.25">
      <c r="B16" s="7">
        <f>SUM(B2:B15)</f>
        <v>7002.9700000000021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80" zoomScale="120" zoomScaleNormal="120" workbookViewId="0">
      <selection activeCell="A4" sqref="A4"/>
    </sheetView>
  </sheetViews>
  <sheetFormatPr defaultRowHeight="15" x14ac:dyDescent="0.25"/>
  <cols>
    <col min="1" max="1" width="10.42578125" bestFit="1" customWidth="1"/>
    <col min="3" max="3" width="9.140625" style="104"/>
    <col min="4" max="4" width="16" customWidth="1"/>
    <col min="5" max="5" width="11.42578125" bestFit="1" customWidth="1"/>
    <col min="6" max="6" width="9.140625" style="105"/>
    <col min="8" max="8" width="15.28515625" customWidth="1"/>
    <col min="9" max="9" width="10.28515625" bestFit="1" customWidth="1"/>
  </cols>
  <sheetData>
    <row r="1" spans="1:9" x14ac:dyDescent="0.25">
      <c r="A1" s="2"/>
      <c r="B1" s="2"/>
      <c r="C1" s="105"/>
      <c r="D1" s="2"/>
      <c r="E1" s="2"/>
    </row>
    <row r="2" spans="1:9" x14ac:dyDescent="0.25">
      <c r="A2" s="2" t="s">
        <v>47</v>
      </c>
      <c r="B2" s="15">
        <v>250</v>
      </c>
      <c r="C2" s="105" t="s">
        <v>139</v>
      </c>
      <c r="D2" s="2" t="s">
        <v>107</v>
      </c>
      <c r="E2" s="15">
        <v>250</v>
      </c>
      <c r="F2" s="105" t="s">
        <v>173</v>
      </c>
      <c r="H2" t="s">
        <v>48</v>
      </c>
      <c r="I2" s="7">
        <f>SUM(B2,E2,E11,B11,B18,E18,E27,B26,B36,E34,E41,E49,B45,B52,B59,E56,E64,E72,E80,B75,B69,B84,E86,B90,E94)</f>
        <v>5550</v>
      </c>
    </row>
    <row r="3" spans="1:9" x14ac:dyDescent="0.25">
      <c r="A3" s="108">
        <v>43336</v>
      </c>
      <c r="B3" s="19">
        <v>-215.46</v>
      </c>
      <c r="C3" s="105"/>
      <c r="D3" s="2"/>
      <c r="E3" s="15"/>
      <c r="H3" t="s">
        <v>49</v>
      </c>
      <c r="I3" s="7">
        <f>I2-I4</f>
        <v>2022.5600000000004</v>
      </c>
    </row>
    <row r="4" spans="1:9" ht="15.75" thickBot="1" x14ac:dyDescent="0.3">
      <c r="A4" s="108">
        <v>43380</v>
      </c>
      <c r="B4" s="7">
        <v>-24</v>
      </c>
      <c r="C4" s="105"/>
      <c r="D4" s="18"/>
      <c r="E4" s="19"/>
      <c r="H4" t="s">
        <v>50</v>
      </c>
      <c r="I4" s="9">
        <f>SUM(B9,E8,E16,B16,B23,E25,B33,E32,E39,B43,E46,B50,E54,B57,E61,B66,E69,B73,E77,B82,E84,B88,E91,B95,E98)</f>
        <v>3527.4399999999996</v>
      </c>
    </row>
    <row r="5" spans="1:9" ht="15.75" thickTop="1" x14ac:dyDescent="0.25">
      <c r="A5" s="18"/>
      <c r="B5" s="19"/>
      <c r="C5" s="105"/>
      <c r="D5" s="18"/>
      <c r="E5" s="19"/>
      <c r="I5" s="21"/>
    </row>
    <row r="6" spans="1:9" x14ac:dyDescent="0.25">
      <c r="A6" s="18"/>
      <c r="B6" s="19"/>
      <c r="C6" s="106"/>
      <c r="D6" s="2"/>
      <c r="E6" s="15"/>
      <c r="I6" s="3"/>
    </row>
    <row r="7" spans="1:9" x14ac:dyDescent="0.25">
      <c r="A7" s="18"/>
      <c r="B7" s="19"/>
      <c r="C7" s="105"/>
      <c r="D7" s="2"/>
      <c r="E7" s="15"/>
      <c r="I7" s="3"/>
    </row>
    <row r="8" spans="1:9" ht="14.25" customHeight="1" thickBot="1" x14ac:dyDescent="0.3">
      <c r="A8" s="18"/>
      <c r="B8" s="19"/>
      <c r="C8" s="105"/>
      <c r="D8" s="2" t="s">
        <v>51</v>
      </c>
      <c r="E8" s="16">
        <f>SUM(E2:E7)</f>
        <v>250</v>
      </c>
    </row>
    <row r="9" spans="1:9" ht="16.5" thickTop="1" thickBot="1" x14ac:dyDescent="0.3">
      <c r="A9" s="2" t="s">
        <v>51</v>
      </c>
      <c r="B9" s="16">
        <f>SUM(B2:B8)</f>
        <v>10.539999999999992</v>
      </c>
      <c r="C9" s="105"/>
    </row>
    <row r="10" spans="1:9" ht="15.75" thickTop="1" x14ac:dyDescent="0.25">
      <c r="A10" s="18"/>
      <c r="B10" s="19"/>
      <c r="C10" s="105"/>
    </row>
    <row r="11" spans="1:9" x14ac:dyDescent="0.25">
      <c r="A11" s="2" t="s">
        <v>157</v>
      </c>
      <c r="B11" s="15">
        <v>250</v>
      </c>
      <c r="C11" s="105" t="s">
        <v>139</v>
      </c>
      <c r="D11" s="2" t="s">
        <v>159</v>
      </c>
      <c r="E11" s="15">
        <v>250</v>
      </c>
      <c r="F11" s="105" t="s">
        <v>173</v>
      </c>
    </row>
    <row r="12" spans="1:9" x14ac:dyDescent="0.25">
      <c r="A12" s="18"/>
      <c r="B12" s="19"/>
      <c r="C12" s="105"/>
      <c r="D12" s="73"/>
      <c r="E12" s="19"/>
    </row>
    <row r="13" spans="1:9" x14ac:dyDescent="0.25">
      <c r="A13" s="18"/>
      <c r="B13" s="7"/>
      <c r="C13" s="105"/>
      <c r="D13" s="18"/>
      <c r="E13" s="7"/>
    </row>
    <row r="14" spans="1:9" x14ac:dyDescent="0.25">
      <c r="A14" s="2"/>
      <c r="B14" s="19"/>
      <c r="C14" s="105"/>
      <c r="D14" s="18"/>
      <c r="E14" s="20"/>
    </row>
    <row r="15" spans="1:9" x14ac:dyDescent="0.25">
      <c r="A15" s="2"/>
      <c r="B15" s="19"/>
      <c r="C15" s="105"/>
      <c r="D15" s="18"/>
      <c r="E15" s="20"/>
    </row>
    <row r="16" spans="1:9" ht="15.75" thickBot="1" x14ac:dyDescent="0.3">
      <c r="A16" s="2"/>
      <c r="B16" s="16">
        <f>SUM(B11:B15)</f>
        <v>250</v>
      </c>
      <c r="C16" s="105"/>
      <c r="D16" s="2" t="s">
        <v>51</v>
      </c>
      <c r="E16" s="16">
        <f>SUM(E11:E15)</f>
        <v>250</v>
      </c>
    </row>
    <row r="17" spans="1:9" ht="15.75" thickTop="1" x14ac:dyDescent="0.25">
      <c r="A17" s="2"/>
      <c r="B17" s="15"/>
      <c r="C17" s="105"/>
      <c r="D17" s="18"/>
      <c r="E17" s="19"/>
    </row>
    <row r="18" spans="1:9" x14ac:dyDescent="0.25">
      <c r="A18" s="2" t="s">
        <v>105</v>
      </c>
      <c r="B18" s="15">
        <v>250</v>
      </c>
      <c r="C18" s="105" t="s">
        <v>160</v>
      </c>
      <c r="D18" s="2" t="s">
        <v>59</v>
      </c>
      <c r="E18" s="15">
        <v>250</v>
      </c>
      <c r="F18" s="105" t="s">
        <v>173</v>
      </c>
    </row>
    <row r="19" spans="1:9" x14ac:dyDescent="0.25">
      <c r="A19" s="18"/>
      <c r="B19" s="19"/>
      <c r="C19" s="105"/>
      <c r="D19" s="18"/>
      <c r="E19" s="19">
        <v>-62.9</v>
      </c>
    </row>
    <row r="20" spans="1:9" x14ac:dyDescent="0.25">
      <c r="A20" s="18"/>
      <c r="B20" s="19"/>
      <c r="C20" s="105"/>
      <c r="D20" s="18"/>
      <c r="E20" s="19"/>
    </row>
    <row r="21" spans="1:9" x14ac:dyDescent="0.25">
      <c r="A21" s="2"/>
      <c r="B21" s="15"/>
      <c r="C21" s="105"/>
      <c r="D21" s="18"/>
      <c r="E21" s="19"/>
      <c r="I21" s="3"/>
    </row>
    <row r="22" spans="1:9" x14ac:dyDescent="0.25">
      <c r="A22" s="2"/>
      <c r="B22" s="15"/>
      <c r="C22" s="105"/>
      <c r="D22" s="73"/>
      <c r="E22" s="19"/>
      <c r="I22" s="3"/>
    </row>
    <row r="23" spans="1:9" ht="15.75" thickBot="1" x14ac:dyDescent="0.3">
      <c r="A23" s="2" t="s">
        <v>51</v>
      </c>
      <c r="B23" s="16">
        <f>SUM(B18:B22)</f>
        <v>250</v>
      </c>
      <c r="C23" s="105"/>
      <c r="D23" s="2"/>
      <c r="E23" s="15"/>
    </row>
    <row r="24" spans="1:9" ht="15.75" thickTop="1" x14ac:dyDescent="0.25">
      <c r="A24" s="2"/>
      <c r="B24" s="15"/>
      <c r="C24" s="105"/>
      <c r="D24" s="2"/>
      <c r="E24" s="15"/>
    </row>
    <row r="25" spans="1:9" ht="15.75" thickBot="1" x14ac:dyDescent="0.3">
      <c r="A25" s="2"/>
      <c r="B25" s="15"/>
      <c r="C25" s="105"/>
      <c r="D25" s="2" t="s">
        <v>51</v>
      </c>
      <c r="E25" s="16">
        <f>SUM(E18:E24)</f>
        <v>187.1</v>
      </c>
    </row>
    <row r="26" spans="1:9" ht="15.75" thickTop="1" x14ac:dyDescent="0.25">
      <c r="A26" s="2" t="s">
        <v>158</v>
      </c>
      <c r="B26" s="15">
        <v>250</v>
      </c>
      <c r="C26" s="105" t="s">
        <v>160</v>
      </c>
    </row>
    <row r="27" spans="1:9" x14ac:dyDescent="0.25">
      <c r="A27" s="18"/>
      <c r="B27" s="19">
        <v>-250</v>
      </c>
      <c r="C27" s="105"/>
      <c r="D27" s="2" t="s">
        <v>165</v>
      </c>
      <c r="E27" s="15">
        <v>200</v>
      </c>
      <c r="F27" s="105" t="s">
        <v>174</v>
      </c>
    </row>
    <row r="28" spans="1:9" x14ac:dyDescent="0.25">
      <c r="A28" s="18"/>
      <c r="B28" s="19"/>
      <c r="C28" s="105"/>
      <c r="D28" s="18"/>
      <c r="E28" s="19"/>
    </row>
    <row r="29" spans="1:9" x14ac:dyDescent="0.25">
      <c r="A29" s="2"/>
      <c r="B29" s="15"/>
      <c r="C29" s="105"/>
      <c r="D29" s="18"/>
      <c r="E29" s="19"/>
    </row>
    <row r="30" spans="1:9" x14ac:dyDescent="0.25">
      <c r="A30" s="2"/>
      <c r="B30" s="15"/>
      <c r="C30" s="105"/>
      <c r="D30" s="2"/>
      <c r="E30" s="15"/>
      <c r="I30" s="3"/>
    </row>
    <row r="31" spans="1:9" x14ac:dyDescent="0.25">
      <c r="A31" s="2"/>
      <c r="B31" s="15"/>
      <c r="C31" s="105"/>
      <c r="D31" s="2"/>
      <c r="E31" s="15"/>
    </row>
    <row r="32" spans="1:9" ht="15.75" thickBot="1" x14ac:dyDescent="0.3">
      <c r="A32" s="2"/>
      <c r="B32" s="15"/>
      <c r="C32" s="105"/>
      <c r="D32" s="2" t="s">
        <v>51</v>
      </c>
      <c r="E32" s="16">
        <f>SUM(E27:E31)</f>
        <v>200</v>
      </c>
    </row>
    <row r="33" spans="1:9" ht="16.5" thickTop="1" thickBot="1" x14ac:dyDescent="0.3">
      <c r="A33" s="2" t="s">
        <v>51</v>
      </c>
      <c r="B33" s="16">
        <f>SUM(B26:B32)</f>
        <v>0</v>
      </c>
      <c r="C33" s="105"/>
    </row>
    <row r="34" spans="1:9" ht="15.75" thickTop="1" x14ac:dyDescent="0.25">
      <c r="C34" s="105"/>
      <c r="D34" s="2" t="s">
        <v>166</v>
      </c>
      <c r="E34" s="15">
        <v>100</v>
      </c>
      <c r="F34" s="105" t="s">
        <v>174</v>
      </c>
    </row>
    <row r="35" spans="1:9" x14ac:dyDescent="0.25">
      <c r="A35" s="2"/>
      <c r="B35" s="15"/>
      <c r="C35" s="105"/>
      <c r="D35" s="18"/>
      <c r="E35" s="19"/>
    </row>
    <row r="36" spans="1:9" x14ac:dyDescent="0.25">
      <c r="A36" s="2" t="s">
        <v>52</v>
      </c>
      <c r="B36" s="15">
        <v>250</v>
      </c>
      <c r="C36" s="105" t="s">
        <v>161</v>
      </c>
      <c r="D36" s="18"/>
      <c r="E36" s="19"/>
    </row>
    <row r="37" spans="1:9" x14ac:dyDescent="0.25">
      <c r="A37" s="2"/>
      <c r="B37" s="15"/>
      <c r="C37" s="105"/>
      <c r="D37" s="2"/>
      <c r="E37" s="15"/>
    </row>
    <row r="38" spans="1:9" x14ac:dyDescent="0.25">
      <c r="A38" s="18"/>
      <c r="B38" s="19"/>
      <c r="C38" s="105"/>
      <c r="D38" s="2"/>
      <c r="E38" s="15"/>
      <c r="I38" s="3"/>
    </row>
    <row r="39" spans="1:9" ht="15.75" thickBot="1" x14ac:dyDescent="0.3">
      <c r="A39" s="18"/>
      <c r="B39" s="19"/>
      <c r="C39" s="105"/>
      <c r="D39" s="2" t="s">
        <v>51</v>
      </c>
      <c r="E39" s="16">
        <f>SUM(E34:E38)</f>
        <v>100</v>
      </c>
    </row>
    <row r="40" spans="1:9" ht="15.75" thickTop="1" x14ac:dyDescent="0.25">
      <c r="A40" s="2"/>
      <c r="B40" s="19"/>
      <c r="C40" s="105"/>
      <c r="D40" s="2"/>
      <c r="E40" s="15"/>
    </row>
    <row r="41" spans="1:9" x14ac:dyDescent="0.25">
      <c r="A41" s="2"/>
      <c r="B41" s="15"/>
      <c r="C41" s="105"/>
      <c r="D41" s="2" t="s">
        <v>167</v>
      </c>
      <c r="E41" s="15">
        <v>200</v>
      </c>
      <c r="F41" s="105" t="s">
        <v>168</v>
      </c>
    </row>
    <row r="42" spans="1:9" x14ac:dyDescent="0.25">
      <c r="A42" s="2"/>
      <c r="B42" s="15"/>
      <c r="C42" s="105"/>
      <c r="E42" s="19"/>
    </row>
    <row r="43" spans="1:9" ht="15.75" thickBot="1" x14ac:dyDescent="0.3">
      <c r="A43" s="2" t="s">
        <v>51</v>
      </c>
      <c r="B43" s="16">
        <f>SUM(B36:B42)</f>
        <v>250</v>
      </c>
      <c r="C43" s="105"/>
      <c r="D43" s="18"/>
      <c r="E43" s="19"/>
    </row>
    <row r="44" spans="1:9" ht="15.75" thickTop="1" x14ac:dyDescent="0.25">
      <c r="A44" s="2"/>
      <c r="B44" s="15"/>
      <c r="C44" s="105"/>
      <c r="D44" s="2"/>
      <c r="E44" s="15"/>
    </row>
    <row r="45" spans="1:9" x14ac:dyDescent="0.25">
      <c r="A45" s="2" t="s">
        <v>54</v>
      </c>
      <c r="B45" s="15">
        <v>250</v>
      </c>
      <c r="C45" s="105" t="s">
        <v>161</v>
      </c>
      <c r="D45" s="2"/>
      <c r="E45" s="15"/>
      <c r="I45" s="3"/>
    </row>
    <row r="46" spans="1:9" ht="15.75" thickBot="1" x14ac:dyDescent="0.3">
      <c r="A46" s="18"/>
      <c r="B46" s="19">
        <v>-161.26</v>
      </c>
      <c r="C46" s="105"/>
      <c r="D46" s="2" t="s">
        <v>51</v>
      </c>
      <c r="E46" s="16">
        <f>SUM(E41:E45)</f>
        <v>200</v>
      </c>
    </row>
    <row r="47" spans="1:9" ht="16.5" thickTop="1" thickBot="1" x14ac:dyDescent="0.3">
      <c r="A47" s="18"/>
      <c r="B47" s="19"/>
      <c r="C47" s="105"/>
      <c r="D47" s="2"/>
      <c r="E47" s="16"/>
    </row>
    <row r="48" spans="1:9" ht="15.75" thickTop="1" x14ac:dyDescent="0.25">
      <c r="A48" s="2"/>
      <c r="B48" s="15"/>
      <c r="C48" s="105"/>
      <c r="D48" s="2"/>
      <c r="E48" s="2"/>
    </row>
    <row r="49" spans="1:9" x14ac:dyDescent="0.25">
      <c r="A49" s="2"/>
      <c r="B49" s="15"/>
      <c r="C49" s="105"/>
      <c r="D49" s="2" t="s">
        <v>53</v>
      </c>
      <c r="E49" s="15">
        <v>200</v>
      </c>
      <c r="F49" s="105" t="s">
        <v>175</v>
      </c>
    </row>
    <row r="50" spans="1:9" ht="15.75" thickBot="1" x14ac:dyDescent="0.3">
      <c r="A50" s="2" t="s">
        <v>51</v>
      </c>
      <c r="B50" s="16">
        <f>SUM(B45:B48)</f>
        <v>88.740000000000009</v>
      </c>
      <c r="C50" s="105"/>
      <c r="D50" s="18"/>
      <c r="E50" s="19">
        <v>-116.6</v>
      </c>
    </row>
    <row r="51" spans="1:9" ht="15.75" thickTop="1" x14ac:dyDescent="0.25">
      <c r="A51" s="2"/>
      <c r="B51" s="15"/>
      <c r="C51" s="105"/>
      <c r="D51" s="18"/>
      <c r="E51" s="19"/>
    </row>
    <row r="52" spans="1:9" x14ac:dyDescent="0.25">
      <c r="A52" s="2" t="s">
        <v>56</v>
      </c>
      <c r="B52" s="15">
        <v>250</v>
      </c>
      <c r="C52" s="105" t="s">
        <v>162</v>
      </c>
      <c r="D52" s="18"/>
      <c r="E52" s="19"/>
      <c r="I52" s="3"/>
    </row>
    <row r="53" spans="1:9" x14ac:dyDescent="0.25">
      <c r="A53" s="18"/>
      <c r="B53" s="19">
        <v>-208.6</v>
      </c>
      <c r="C53" s="105"/>
      <c r="D53" s="18"/>
      <c r="E53" s="19"/>
    </row>
    <row r="54" spans="1:9" ht="15.75" thickBot="1" x14ac:dyDescent="0.3">
      <c r="A54" s="18"/>
      <c r="B54" s="19"/>
      <c r="C54" s="105"/>
      <c r="D54" s="2" t="s">
        <v>51</v>
      </c>
      <c r="E54" s="16">
        <f>SUM(E49:E53)</f>
        <v>83.4</v>
      </c>
    </row>
    <row r="55" spans="1:9" ht="15.75" thickTop="1" x14ac:dyDescent="0.25">
      <c r="A55" s="2"/>
      <c r="B55" s="15"/>
      <c r="C55" s="105"/>
      <c r="D55" s="2"/>
      <c r="E55" s="15"/>
    </row>
    <row r="56" spans="1:9" x14ac:dyDescent="0.25">
      <c r="A56" s="2"/>
      <c r="B56" s="15"/>
      <c r="C56" s="105"/>
      <c r="D56" s="2" t="s">
        <v>169</v>
      </c>
      <c r="E56" s="15">
        <v>200</v>
      </c>
      <c r="F56" s="105" t="s">
        <v>175</v>
      </c>
    </row>
    <row r="57" spans="1:9" ht="15.75" thickBot="1" x14ac:dyDescent="0.3">
      <c r="A57" s="2" t="s">
        <v>51</v>
      </c>
      <c r="B57" s="16">
        <f>SUM(B52:B56)</f>
        <v>41.400000000000006</v>
      </c>
      <c r="C57" s="105"/>
      <c r="D57" s="18"/>
      <c r="E57" s="19">
        <v>-96.12</v>
      </c>
    </row>
    <row r="58" spans="1:9" ht="15.75" thickTop="1" x14ac:dyDescent="0.25">
      <c r="A58" s="2"/>
      <c r="B58" s="15"/>
      <c r="C58" s="105"/>
      <c r="D58" s="18"/>
      <c r="E58" s="19"/>
    </row>
    <row r="59" spans="1:9" x14ac:dyDescent="0.25">
      <c r="A59" s="2" t="s">
        <v>58</v>
      </c>
      <c r="B59" s="15">
        <v>250</v>
      </c>
      <c r="C59" s="105" t="s">
        <v>162</v>
      </c>
      <c r="D59" s="2"/>
      <c r="E59" s="15"/>
    </row>
    <row r="60" spans="1:9" x14ac:dyDescent="0.25">
      <c r="A60" s="18"/>
      <c r="B60" s="19">
        <v>-194.5</v>
      </c>
      <c r="C60" s="105"/>
      <c r="D60" s="2"/>
      <c r="E60" s="15"/>
    </row>
    <row r="61" spans="1:9" ht="15.75" thickBot="1" x14ac:dyDescent="0.3">
      <c r="A61" s="18"/>
      <c r="B61" s="19"/>
      <c r="C61" s="105"/>
      <c r="D61" s="2" t="s">
        <v>51</v>
      </c>
      <c r="E61" s="16">
        <f>SUM(E56:E60)</f>
        <v>103.88</v>
      </c>
    </row>
    <row r="62" spans="1:9" ht="15.75" thickTop="1" x14ac:dyDescent="0.25">
      <c r="A62" s="73"/>
      <c r="B62" s="19"/>
      <c r="C62" s="105"/>
      <c r="D62" s="2"/>
      <c r="E62" s="15"/>
    </row>
    <row r="63" spans="1:9" ht="14.25" customHeight="1" x14ac:dyDescent="0.25">
      <c r="A63" s="18"/>
      <c r="B63" s="25"/>
      <c r="C63" s="105"/>
      <c r="D63" s="2"/>
      <c r="E63" s="15"/>
      <c r="I63" s="3"/>
    </row>
    <row r="64" spans="1:9" x14ac:dyDescent="0.25">
      <c r="A64" s="18"/>
      <c r="B64" s="25"/>
      <c r="C64" s="105"/>
      <c r="D64" s="2" t="s">
        <v>170</v>
      </c>
      <c r="E64" s="15">
        <v>200</v>
      </c>
      <c r="F64" s="105" t="s">
        <v>175</v>
      </c>
    </row>
    <row r="65" spans="1:9" x14ac:dyDescent="0.25">
      <c r="A65" s="18"/>
      <c r="B65" s="25"/>
      <c r="C65" s="105"/>
      <c r="D65" s="18"/>
      <c r="E65" s="19"/>
    </row>
    <row r="66" spans="1:9" ht="15.75" thickBot="1" x14ac:dyDescent="0.3">
      <c r="A66" s="2" t="s">
        <v>51</v>
      </c>
      <c r="B66" s="16">
        <f>SUM(B59:B65)</f>
        <v>55.5</v>
      </c>
      <c r="C66" s="105"/>
      <c r="D66" s="18"/>
      <c r="E66" s="19"/>
    </row>
    <row r="67" spans="1:9" ht="15.75" thickTop="1" x14ac:dyDescent="0.25">
      <c r="A67" s="18"/>
      <c r="B67" s="19"/>
      <c r="C67" s="105"/>
      <c r="D67" s="18"/>
      <c r="E67" s="19"/>
    </row>
    <row r="68" spans="1:9" x14ac:dyDescent="0.25">
      <c r="C68" s="105"/>
      <c r="D68" s="18"/>
      <c r="E68" s="19"/>
    </row>
    <row r="69" spans="1:9" ht="15.75" thickBot="1" x14ac:dyDescent="0.3">
      <c r="A69" s="2" t="s">
        <v>61</v>
      </c>
      <c r="B69" s="15">
        <v>250</v>
      </c>
      <c r="C69" s="105" t="s">
        <v>163</v>
      </c>
      <c r="D69" s="2" t="s">
        <v>51</v>
      </c>
      <c r="E69" s="16">
        <f>SUM(E64:E68)</f>
        <v>200</v>
      </c>
    </row>
    <row r="70" spans="1:9" ht="14.25" customHeight="1" thickTop="1" x14ac:dyDescent="0.25">
      <c r="C70" s="105"/>
      <c r="I70" s="3"/>
    </row>
    <row r="71" spans="1:9" x14ac:dyDescent="0.25">
      <c r="A71" s="18"/>
      <c r="B71" s="19"/>
      <c r="C71" s="105"/>
    </row>
    <row r="72" spans="1:9" x14ac:dyDescent="0.25">
      <c r="A72" s="2"/>
      <c r="B72" s="15"/>
      <c r="C72" s="105"/>
      <c r="D72" s="2" t="s">
        <v>108</v>
      </c>
      <c r="E72" s="15">
        <v>200</v>
      </c>
      <c r="F72" s="105" t="s">
        <v>176</v>
      </c>
    </row>
    <row r="73" spans="1:9" ht="15.75" thickBot="1" x14ac:dyDescent="0.3">
      <c r="A73" s="2" t="s">
        <v>51</v>
      </c>
      <c r="B73" s="16">
        <f>SUM(B69:B72)</f>
        <v>250</v>
      </c>
      <c r="C73" s="105"/>
      <c r="D73" s="18"/>
      <c r="E73" s="19">
        <v>-181.28</v>
      </c>
    </row>
    <row r="74" spans="1:9" ht="15.75" thickTop="1" x14ac:dyDescent="0.25">
      <c r="A74" s="2"/>
      <c r="B74" s="15"/>
      <c r="C74" s="105"/>
      <c r="D74" s="18"/>
      <c r="E74" s="19"/>
    </row>
    <row r="75" spans="1:9" x14ac:dyDescent="0.25">
      <c r="A75" s="2" t="s">
        <v>60</v>
      </c>
      <c r="B75" s="15">
        <v>250</v>
      </c>
      <c r="C75" s="105" t="s">
        <v>163</v>
      </c>
      <c r="D75" s="18"/>
      <c r="E75" s="19"/>
    </row>
    <row r="76" spans="1:9" x14ac:dyDescent="0.25">
      <c r="A76" s="18"/>
      <c r="B76" s="19">
        <v>-107.29</v>
      </c>
      <c r="C76" s="105"/>
      <c r="D76" s="18"/>
      <c r="E76" s="19"/>
    </row>
    <row r="77" spans="1:9" ht="15.75" thickBot="1" x14ac:dyDescent="0.3">
      <c r="A77" s="18"/>
      <c r="B77" s="19"/>
      <c r="C77" s="105"/>
      <c r="D77" s="2" t="s">
        <v>51</v>
      </c>
      <c r="E77" s="16">
        <f>SUM(E72:E76)</f>
        <v>18.72</v>
      </c>
    </row>
    <row r="78" spans="1:9" ht="15.75" thickTop="1" x14ac:dyDescent="0.25">
      <c r="A78" s="18"/>
      <c r="B78" s="19"/>
      <c r="C78" s="105"/>
    </row>
    <row r="79" spans="1:9" ht="14.25" customHeight="1" x14ac:dyDescent="0.25">
      <c r="A79" s="18"/>
      <c r="B79" s="19"/>
      <c r="C79" s="105"/>
    </row>
    <row r="80" spans="1:9" x14ac:dyDescent="0.25">
      <c r="A80" s="18"/>
      <c r="B80" s="19"/>
      <c r="C80" s="105"/>
      <c r="D80" s="2" t="s">
        <v>171</v>
      </c>
      <c r="E80" s="15">
        <v>200</v>
      </c>
      <c r="F80" s="105" t="s">
        <v>172</v>
      </c>
    </row>
    <row r="81" spans="1:9" x14ac:dyDescent="0.25">
      <c r="A81" s="18"/>
      <c r="B81" s="19"/>
      <c r="C81" s="105"/>
      <c r="E81">
        <v>-85.73</v>
      </c>
    </row>
    <row r="82" spans="1:9" ht="15.75" thickBot="1" x14ac:dyDescent="0.3">
      <c r="A82" s="2" t="s">
        <v>51</v>
      </c>
      <c r="B82" s="16">
        <f>SUM(B75:B81)</f>
        <v>142.70999999999998</v>
      </c>
      <c r="C82" s="105"/>
      <c r="D82" s="18"/>
      <c r="E82" s="19"/>
      <c r="H82" s="2"/>
      <c r="I82" s="15"/>
    </row>
    <row r="83" spans="1:9" ht="15.75" thickTop="1" x14ac:dyDescent="0.25">
      <c r="C83" s="105"/>
      <c r="D83" s="2"/>
      <c r="E83" s="15"/>
      <c r="H83" s="2"/>
      <c r="I83" s="15"/>
    </row>
    <row r="84" spans="1:9" ht="15.75" thickBot="1" x14ac:dyDescent="0.3">
      <c r="A84" s="2" t="s">
        <v>55</v>
      </c>
      <c r="B84" s="15">
        <v>250</v>
      </c>
      <c r="C84" s="105" t="s">
        <v>164</v>
      </c>
      <c r="D84" s="2" t="s">
        <v>51</v>
      </c>
      <c r="E84" s="16">
        <f>SUM(E80:E83)</f>
        <v>114.27</v>
      </c>
      <c r="H84" s="18"/>
      <c r="I84" s="19"/>
    </row>
    <row r="85" spans="1:9" ht="15.75" thickTop="1" x14ac:dyDescent="0.25">
      <c r="A85" s="18"/>
      <c r="B85" s="19">
        <v>-196</v>
      </c>
      <c r="C85" s="105"/>
      <c r="D85" s="18"/>
      <c r="E85" s="19"/>
      <c r="H85" s="18"/>
      <c r="I85" s="20"/>
    </row>
    <row r="86" spans="1:9" x14ac:dyDescent="0.25">
      <c r="A86" s="18"/>
      <c r="B86" s="19"/>
      <c r="C86" s="105"/>
      <c r="D86" s="2" t="s">
        <v>93</v>
      </c>
      <c r="E86" s="15">
        <v>200</v>
      </c>
      <c r="F86" s="105" t="s">
        <v>177</v>
      </c>
    </row>
    <row r="87" spans="1:9" x14ac:dyDescent="0.25">
      <c r="A87" s="18"/>
      <c r="B87" s="19"/>
      <c r="C87" s="105"/>
      <c r="D87" s="18"/>
      <c r="E87" s="19"/>
    </row>
    <row r="88" spans="1:9" ht="15.75" thickBot="1" x14ac:dyDescent="0.3">
      <c r="A88" s="2" t="s">
        <v>51</v>
      </c>
      <c r="B88" s="16">
        <f>SUM(B84:B87)</f>
        <v>54</v>
      </c>
      <c r="C88" s="105"/>
      <c r="D88" s="18"/>
      <c r="E88" s="19"/>
    </row>
    <row r="89" spans="1:9" ht="15.75" thickTop="1" x14ac:dyDescent="0.25">
      <c r="A89" s="2"/>
      <c r="B89" s="15"/>
      <c r="C89" s="105"/>
      <c r="D89" s="18"/>
      <c r="E89" s="19"/>
    </row>
    <row r="90" spans="1:9" x14ac:dyDescent="0.25">
      <c r="A90" s="2" t="s">
        <v>57</v>
      </c>
      <c r="B90" s="15">
        <v>250</v>
      </c>
      <c r="C90" s="105" t="s">
        <v>164</v>
      </c>
      <c r="D90" s="2"/>
      <c r="E90" s="15"/>
    </row>
    <row r="91" spans="1:9" ht="15.75" thickBot="1" x14ac:dyDescent="0.3">
      <c r="A91" s="18"/>
      <c r="B91" s="19">
        <v>-122.82</v>
      </c>
      <c r="C91" s="105"/>
      <c r="D91" s="2" t="s">
        <v>51</v>
      </c>
      <c r="E91" s="16">
        <f>SUM(E86:E90)</f>
        <v>200</v>
      </c>
    </row>
    <row r="92" spans="1:9" ht="15.75" thickTop="1" x14ac:dyDescent="0.25">
      <c r="A92" s="24"/>
      <c r="B92" s="19"/>
      <c r="C92" s="105"/>
    </row>
    <row r="93" spans="1:9" x14ac:dyDescent="0.25">
      <c r="A93" s="24"/>
      <c r="B93" s="19"/>
      <c r="C93" s="105"/>
    </row>
    <row r="94" spans="1:9" x14ac:dyDescent="0.25">
      <c r="A94" s="18"/>
      <c r="B94" s="19"/>
      <c r="D94" s="2" t="s">
        <v>92</v>
      </c>
      <c r="E94" s="15">
        <v>100</v>
      </c>
      <c r="F94" s="105" t="s">
        <v>178</v>
      </c>
    </row>
    <row r="95" spans="1:9" ht="15.75" thickBot="1" x14ac:dyDescent="0.3">
      <c r="A95" s="2" t="s">
        <v>51</v>
      </c>
      <c r="B95" s="16">
        <f>SUM(B90:B94)</f>
        <v>127.18</v>
      </c>
      <c r="D95" s="2"/>
      <c r="E95" s="15"/>
    </row>
    <row r="96" spans="1:9" ht="15.75" thickTop="1" x14ac:dyDescent="0.25">
      <c r="D96" s="18"/>
      <c r="E96" s="19"/>
    </row>
    <row r="97" spans="1:5" x14ac:dyDescent="0.25">
      <c r="D97" s="2"/>
      <c r="E97" s="15"/>
    </row>
    <row r="98" spans="1:5" ht="15.75" thickBot="1" x14ac:dyDescent="0.3">
      <c r="D98" s="2" t="s">
        <v>51</v>
      </c>
      <c r="E98" s="16">
        <f>SUM(E94:E97)</f>
        <v>100</v>
      </c>
    </row>
    <row r="99" spans="1:5" ht="15.75" thickTop="1" x14ac:dyDescent="0.25">
      <c r="A99" s="2"/>
      <c r="B99" s="68"/>
      <c r="D99" s="18"/>
      <c r="E99" s="19"/>
    </row>
    <row r="100" spans="1:5" x14ac:dyDescent="0.25">
      <c r="D100" s="2"/>
      <c r="E100" s="15"/>
    </row>
    <row r="101" spans="1:5" x14ac:dyDescent="0.25">
      <c r="D101" s="2"/>
      <c r="E101" s="17"/>
    </row>
    <row r="102" spans="1:5" x14ac:dyDescent="0.25">
      <c r="D102" s="2"/>
      <c r="E102" s="15"/>
    </row>
    <row r="103" spans="1:5" x14ac:dyDescent="0.25">
      <c r="B103" s="7"/>
      <c r="D103" s="18"/>
      <c r="E103" s="19"/>
    </row>
    <row r="104" spans="1:5" x14ac:dyDescent="0.25">
      <c r="B104" s="7"/>
      <c r="D104" s="18"/>
      <c r="E104" s="19"/>
    </row>
    <row r="105" spans="1:5" x14ac:dyDescent="0.25">
      <c r="D105" s="18"/>
      <c r="E105" s="19"/>
    </row>
    <row r="106" spans="1:5" x14ac:dyDescent="0.25">
      <c r="D106" s="2"/>
      <c r="E106" s="15"/>
    </row>
    <row r="107" spans="1:5" x14ac:dyDescent="0.25">
      <c r="D107" s="2"/>
      <c r="E107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F26" sqref="F26"/>
    </sheetView>
  </sheetViews>
  <sheetFormatPr defaultRowHeight="15" x14ac:dyDescent="0.25"/>
  <cols>
    <col min="1" max="1" width="16.5703125" customWidth="1"/>
    <col min="2" max="2" width="11.140625" customWidth="1"/>
    <col min="3" max="3" width="9.5703125" bestFit="1" customWidth="1"/>
    <col min="4" max="4" width="10.7109375" customWidth="1"/>
    <col min="5" max="5" width="4.7109375" customWidth="1"/>
    <col min="6" max="6" width="39.85546875" customWidth="1"/>
  </cols>
  <sheetData>
    <row r="1" spans="1:6" x14ac:dyDescent="0.25">
      <c r="A1" s="111" t="s">
        <v>90</v>
      </c>
      <c r="B1" s="111"/>
      <c r="C1" s="111"/>
      <c r="D1" s="111"/>
    </row>
    <row r="3" spans="1:6" x14ac:dyDescent="0.25">
      <c r="B3" s="8" t="s">
        <v>62</v>
      </c>
      <c r="C3" s="8" t="s">
        <v>63</v>
      </c>
      <c r="D3" s="8" t="s">
        <v>35</v>
      </c>
    </row>
    <row r="4" spans="1:6" x14ac:dyDescent="0.25">
      <c r="A4" s="2" t="s">
        <v>64</v>
      </c>
      <c r="B4" s="5"/>
      <c r="D4" s="1"/>
    </row>
    <row r="5" spans="1:6" x14ac:dyDescent="0.25">
      <c r="A5" t="s">
        <v>65</v>
      </c>
      <c r="B5" s="5">
        <v>1100</v>
      </c>
      <c r="C5" s="5">
        <v>-550</v>
      </c>
      <c r="D5" s="1">
        <f>C5-B5</f>
        <v>-1650</v>
      </c>
      <c r="F5" t="s">
        <v>98</v>
      </c>
    </row>
    <row r="6" spans="1:6" x14ac:dyDescent="0.25">
      <c r="A6" t="s">
        <v>10</v>
      </c>
      <c r="B6" s="5">
        <v>2000</v>
      </c>
      <c r="C6" s="1">
        <v>-350</v>
      </c>
      <c r="D6" s="1">
        <f>C6-B6</f>
        <v>-2350</v>
      </c>
    </row>
    <row r="7" spans="1:6" x14ac:dyDescent="0.25">
      <c r="A7" t="s">
        <v>76</v>
      </c>
      <c r="B7" s="5"/>
      <c r="C7" s="5"/>
      <c r="D7" s="1">
        <f>C7-B7</f>
        <v>0</v>
      </c>
    </row>
    <row r="8" spans="1:6" x14ac:dyDescent="0.25">
      <c r="A8" t="s">
        <v>66</v>
      </c>
      <c r="B8" s="5">
        <v>1900</v>
      </c>
      <c r="C8" s="5">
        <v>-450</v>
      </c>
      <c r="D8" s="1">
        <f>C8-B8</f>
        <v>-2350</v>
      </c>
      <c r="F8" t="s">
        <v>97</v>
      </c>
    </row>
    <row r="9" spans="1:6" ht="15.75" thickBot="1" x14ac:dyDescent="0.3">
      <c r="A9" s="2" t="s">
        <v>67</v>
      </c>
      <c r="B9" s="10">
        <f>SUM(B5:B8)</f>
        <v>5000</v>
      </c>
      <c r="C9" s="10">
        <f>SUM(C5:C8)</f>
        <v>-1350</v>
      </c>
      <c r="D9" s="10">
        <f>C9-B9</f>
        <v>-6350</v>
      </c>
    </row>
    <row r="10" spans="1:6" ht="15.75" thickTop="1" x14ac:dyDescent="0.25"/>
    <row r="12" spans="1:6" x14ac:dyDescent="0.25">
      <c r="A12" s="2" t="s">
        <v>11</v>
      </c>
    </row>
    <row r="13" spans="1:6" x14ac:dyDescent="0.25">
      <c r="A13" t="s">
        <v>10</v>
      </c>
      <c r="B13" s="11">
        <v>300</v>
      </c>
      <c r="C13" s="5">
        <v>500</v>
      </c>
      <c r="D13" s="5">
        <f t="shared" ref="D13:D20" si="0">B13-C13</f>
        <v>-200</v>
      </c>
    </row>
    <row r="14" spans="1:6" x14ac:dyDescent="0.25">
      <c r="A14" t="s">
        <v>9</v>
      </c>
      <c r="B14" s="11">
        <v>200</v>
      </c>
      <c r="C14" s="5"/>
      <c r="D14" s="5">
        <f t="shared" si="0"/>
        <v>200</v>
      </c>
    </row>
    <row r="15" spans="1:6" x14ac:dyDescent="0.25">
      <c r="A15" t="s">
        <v>8</v>
      </c>
      <c r="B15" s="11">
        <v>1000</v>
      </c>
      <c r="C15" s="5">
        <v>534.79</v>
      </c>
      <c r="D15" s="5">
        <f t="shared" si="0"/>
        <v>465.21000000000004</v>
      </c>
      <c r="F15" t="s">
        <v>99</v>
      </c>
    </row>
    <row r="16" spans="1:6" x14ac:dyDescent="0.25">
      <c r="A16" t="s">
        <v>7</v>
      </c>
      <c r="B16" s="11">
        <v>500</v>
      </c>
      <c r="C16" s="5">
        <v>410.95</v>
      </c>
      <c r="D16" s="5">
        <f t="shared" si="0"/>
        <v>89.050000000000011</v>
      </c>
      <c r="F16" t="s">
        <v>100</v>
      </c>
    </row>
    <row r="17" spans="1:6" x14ac:dyDescent="0.25">
      <c r="A17" t="s">
        <v>6</v>
      </c>
      <c r="B17" s="11">
        <v>250</v>
      </c>
      <c r="C17" s="5"/>
      <c r="D17" s="5">
        <f t="shared" si="0"/>
        <v>250</v>
      </c>
      <c r="F17" t="s">
        <v>88</v>
      </c>
    </row>
    <row r="18" spans="1:6" x14ac:dyDescent="0.25">
      <c r="A18" t="s">
        <v>5</v>
      </c>
      <c r="B18" s="11">
        <v>1000</v>
      </c>
      <c r="C18" s="5"/>
      <c r="D18" s="5">
        <f t="shared" si="0"/>
        <v>1000</v>
      </c>
    </row>
    <row r="19" spans="1:6" x14ac:dyDescent="0.25">
      <c r="A19" t="s">
        <v>77</v>
      </c>
      <c r="B19" s="11"/>
      <c r="C19" s="5"/>
      <c r="D19" s="5">
        <f t="shared" si="0"/>
        <v>0</v>
      </c>
    </row>
    <row r="20" spans="1:6" x14ac:dyDescent="0.25">
      <c r="A20" t="s">
        <v>4</v>
      </c>
      <c r="B20" s="11">
        <v>300</v>
      </c>
      <c r="C20" s="5"/>
      <c r="D20" s="5">
        <f t="shared" si="0"/>
        <v>300</v>
      </c>
      <c r="F20" t="s">
        <v>89</v>
      </c>
    </row>
    <row r="21" spans="1:6" ht="15.75" thickBot="1" x14ac:dyDescent="0.3">
      <c r="A21" s="2" t="s">
        <v>3</v>
      </c>
      <c r="B21" s="12">
        <f>SUM(B13:B20)</f>
        <v>3550</v>
      </c>
      <c r="C21" s="4">
        <f>SUM(C13:C20)</f>
        <v>1445.74</v>
      </c>
      <c r="D21" s="12">
        <f>B21-C21</f>
        <v>2104.2600000000002</v>
      </c>
    </row>
    <row r="22" spans="1:6" ht="15.75" thickTop="1" x14ac:dyDescent="0.25"/>
    <row r="23" spans="1:6" x14ac:dyDescent="0.25">
      <c r="A23" s="2" t="s">
        <v>68</v>
      </c>
      <c r="B23" s="1">
        <f>B9-B21</f>
        <v>1450</v>
      </c>
      <c r="C23" s="1">
        <f>C9-C21</f>
        <v>-2795.74</v>
      </c>
      <c r="D23" s="1">
        <f>C23-B23</f>
        <v>-4245.74</v>
      </c>
    </row>
    <row r="25" spans="1:6" x14ac:dyDescent="0.25">
      <c r="B25" t="s">
        <v>10</v>
      </c>
      <c r="C25" s="1">
        <f>C6-C13-C20</f>
        <v>-850</v>
      </c>
    </row>
    <row r="26" spans="1:6" x14ac:dyDescent="0.25">
      <c r="B26" t="s">
        <v>8</v>
      </c>
      <c r="C26" s="1">
        <f>C5-C15</f>
        <v>-1084.79</v>
      </c>
    </row>
    <row r="27" spans="1:6" x14ac:dyDescent="0.25">
      <c r="B27" t="s">
        <v>82</v>
      </c>
      <c r="C27" s="1">
        <f>C23-C25-C26</f>
        <v>-860.94999999999982</v>
      </c>
    </row>
  </sheetData>
  <mergeCells count="1">
    <mergeCell ref="A1:D1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21" workbookViewId="0">
      <selection activeCell="D43" sqref="D43"/>
    </sheetView>
  </sheetViews>
  <sheetFormatPr defaultRowHeight="15" x14ac:dyDescent="0.25"/>
  <cols>
    <col min="1" max="5" width="12.5703125" customWidth="1"/>
    <col min="6" max="6" width="13.7109375" customWidth="1"/>
    <col min="7" max="8" width="12.5703125" customWidth="1"/>
  </cols>
  <sheetData>
    <row r="1" spans="1:9" ht="18.75" x14ac:dyDescent="0.3">
      <c r="A1" s="71" t="s">
        <v>94</v>
      </c>
      <c r="B1" s="67">
        <v>100</v>
      </c>
      <c r="C1" s="69"/>
      <c r="D1" s="71" t="s">
        <v>56</v>
      </c>
      <c r="E1" s="68">
        <v>100</v>
      </c>
      <c r="F1" s="69"/>
      <c r="G1" s="71" t="s">
        <v>55</v>
      </c>
      <c r="H1" s="68">
        <v>100</v>
      </c>
      <c r="I1" s="69"/>
    </row>
    <row r="2" spans="1:9" x14ac:dyDescent="0.25">
      <c r="A2" s="72"/>
      <c r="B2" s="69"/>
      <c r="C2" s="69"/>
      <c r="D2" s="72"/>
      <c r="E2" s="69"/>
      <c r="F2" s="69"/>
      <c r="G2" s="72"/>
      <c r="H2" s="69"/>
      <c r="I2" s="69"/>
    </row>
    <row r="3" spans="1:9" x14ac:dyDescent="0.25">
      <c r="A3" s="72"/>
      <c r="B3" s="69"/>
      <c r="C3" s="69"/>
      <c r="D3" s="72"/>
      <c r="E3" s="69"/>
      <c r="F3" s="69"/>
      <c r="G3" s="72"/>
      <c r="H3" s="69"/>
      <c r="I3" s="69"/>
    </row>
    <row r="4" spans="1:9" x14ac:dyDescent="0.25">
      <c r="A4" s="72"/>
      <c r="B4" s="69"/>
      <c r="C4" s="69"/>
      <c r="D4" s="72"/>
      <c r="E4" s="69"/>
      <c r="F4" s="69"/>
      <c r="G4" s="72"/>
      <c r="H4" s="69"/>
      <c r="I4" s="69"/>
    </row>
    <row r="5" spans="1:9" x14ac:dyDescent="0.25">
      <c r="A5" s="72"/>
      <c r="B5" s="69"/>
      <c r="C5" s="69"/>
      <c r="D5" s="72"/>
      <c r="E5" s="69"/>
      <c r="F5" s="69"/>
      <c r="G5" s="72"/>
      <c r="H5" s="69"/>
      <c r="I5" s="69"/>
    </row>
    <row r="6" spans="1:9" x14ac:dyDescent="0.25">
      <c r="A6" s="72"/>
      <c r="B6" s="69"/>
      <c r="C6" s="69"/>
      <c r="D6" s="72"/>
      <c r="E6" s="69"/>
      <c r="F6" s="69"/>
      <c r="G6" s="72"/>
      <c r="H6" s="69"/>
      <c r="I6" s="69"/>
    </row>
    <row r="7" spans="1:9" x14ac:dyDescent="0.25">
      <c r="A7" s="72"/>
      <c r="B7" s="69"/>
      <c r="C7" s="69"/>
      <c r="D7" s="72"/>
      <c r="E7" s="69"/>
      <c r="F7" s="69"/>
      <c r="G7" s="72"/>
      <c r="H7" s="69"/>
      <c r="I7" s="69"/>
    </row>
    <row r="8" spans="1:9" ht="15.75" thickBot="1" x14ac:dyDescent="0.3">
      <c r="A8" s="68" t="s">
        <v>95</v>
      </c>
      <c r="B8" s="70">
        <f>SUM(B1:B7)</f>
        <v>100</v>
      </c>
      <c r="C8" s="69"/>
      <c r="D8" s="68" t="s">
        <v>95</v>
      </c>
      <c r="E8" s="70">
        <f>SUM(E1:E7)</f>
        <v>100</v>
      </c>
      <c r="F8" s="69"/>
      <c r="G8" s="68" t="s">
        <v>95</v>
      </c>
      <c r="H8" s="70">
        <f>SUM(H1:H7)</f>
        <v>100</v>
      </c>
      <c r="I8" s="69"/>
    </row>
    <row r="9" spans="1:9" ht="15.75" thickTop="1" x14ac:dyDescent="0.25">
      <c r="A9" s="69"/>
      <c r="B9" s="69"/>
      <c r="C9" s="69"/>
      <c r="D9" s="69"/>
      <c r="E9" s="69"/>
      <c r="F9" s="69"/>
      <c r="G9" s="69"/>
      <c r="H9" s="69"/>
      <c r="I9" s="69"/>
    </row>
    <row r="10" spans="1:9" x14ac:dyDescent="0.25">
      <c r="A10" s="69"/>
      <c r="B10" s="69"/>
      <c r="C10" s="69"/>
      <c r="D10" s="69"/>
      <c r="E10" s="69"/>
      <c r="F10" s="69"/>
      <c r="G10" s="69"/>
      <c r="H10" s="69"/>
      <c r="I10" s="69"/>
    </row>
    <row r="11" spans="1:9" ht="18.75" x14ac:dyDescent="0.3">
      <c r="A11" s="71" t="s">
        <v>96</v>
      </c>
      <c r="B11" s="68">
        <v>100</v>
      </c>
      <c r="C11" s="69"/>
      <c r="D11" s="71" t="s">
        <v>58</v>
      </c>
      <c r="E11" s="68">
        <v>100</v>
      </c>
      <c r="F11" s="69"/>
      <c r="G11" s="71" t="s">
        <v>57</v>
      </c>
      <c r="H11" s="68">
        <v>100</v>
      </c>
      <c r="I11" s="69"/>
    </row>
    <row r="12" spans="1:9" x14ac:dyDescent="0.25">
      <c r="A12" s="72"/>
      <c r="B12" s="69"/>
      <c r="C12" s="69"/>
      <c r="D12" s="72"/>
      <c r="E12" s="69"/>
      <c r="F12" s="69"/>
      <c r="G12" s="72"/>
      <c r="H12" s="69"/>
      <c r="I12" s="69"/>
    </row>
    <row r="13" spans="1:9" x14ac:dyDescent="0.25">
      <c r="A13" s="72"/>
      <c r="B13" s="69"/>
      <c r="C13" s="69"/>
      <c r="D13" s="72"/>
      <c r="E13" s="69"/>
      <c r="F13" s="69"/>
      <c r="G13" s="72"/>
      <c r="H13" s="69"/>
      <c r="I13" s="69"/>
    </row>
    <row r="14" spans="1:9" x14ac:dyDescent="0.25">
      <c r="A14" s="72"/>
      <c r="B14" s="69"/>
      <c r="C14" s="69"/>
      <c r="D14" s="72"/>
      <c r="E14" s="69"/>
      <c r="F14" s="69"/>
      <c r="G14" s="72"/>
      <c r="H14" s="69"/>
      <c r="I14" s="69"/>
    </row>
    <row r="15" spans="1:9" x14ac:dyDescent="0.25">
      <c r="A15" s="72"/>
      <c r="B15" s="69"/>
      <c r="C15" s="69"/>
      <c r="D15" s="72"/>
      <c r="E15" s="69"/>
      <c r="F15" s="69"/>
      <c r="G15" s="72"/>
      <c r="H15" s="69"/>
      <c r="I15" s="69"/>
    </row>
    <row r="16" spans="1:9" x14ac:dyDescent="0.25">
      <c r="A16" s="72"/>
      <c r="B16" s="69"/>
      <c r="C16" s="69"/>
      <c r="D16" s="72"/>
      <c r="E16" s="69"/>
      <c r="F16" s="69"/>
      <c r="G16" s="72"/>
      <c r="H16" s="69"/>
      <c r="I16" s="69"/>
    </row>
    <row r="17" spans="1:9" x14ac:dyDescent="0.25">
      <c r="A17" s="72"/>
      <c r="B17" s="69"/>
      <c r="C17" s="69"/>
      <c r="D17" s="72"/>
      <c r="E17" s="69"/>
      <c r="F17" s="69"/>
      <c r="G17" s="72"/>
      <c r="H17" s="69"/>
      <c r="I17" s="69"/>
    </row>
    <row r="18" spans="1:9" ht="15.75" thickBot="1" x14ac:dyDescent="0.3">
      <c r="A18" s="68" t="s">
        <v>95</v>
      </c>
      <c r="B18" s="70">
        <f>SUM(B11:B17)</f>
        <v>100</v>
      </c>
      <c r="C18" s="69"/>
      <c r="D18" s="68" t="s">
        <v>95</v>
      </c>
      <c r="E18" s="70">
        <f>SUM(E11:E17)</f>
        <v>100</v>
      </c>
      <c r="F18" s="69"/>
      <c r="G18" s="68" t="s">
        <v>95</v>
      </c>
      <c r="H18" s="70">
        <f>SUM(H11:H17)</f>
        <v>100</v>
      </c>
      <c r="I18" s="69"/>
    </row>
    <row r="19" spans="1:9" ht="15.75" thickTop="1" x14ac:dyDescent="0.25">
      <c r="A19" s="69"/>
      <c r="B19" s="69"/>
      <c r="C19" s="69"/>
      <c r="D19" s="69"/>
      <c r="E19" s="69"/>
      <c r="F19" s="69"/>
      <c r="G19" s="69"/>
      <c r="H19" s="69"/>
      <c r="I19" s="69"/>
    </row>
    <row r="20" spans="1:9" x14ac:dyDescent="0.25">
      <c r="A20" s="69"/>
      <c r="B20" s="69"/>
      <c r="C20" s="69"/>
      <c r="D20" s="69"/>
      <c r="E20" s="69"/>
      <c r="F20" s="69"/>
      <c r="G20" s="69"/>
      <c r="H20" s="69"/>
      <c r="I20" s="69"/>
    </row>
    <row r="21" spans="1:9" ht="18.75" x14ac:dyDescent="0.3">
      <c r="A21" s="71" t="s">
        <v>105</v>
      </c>
      <c r="B21" s="68">
        <v>100</v>
      </c>
      <c r="C21" s="69"/>
      <c r="D21" s="71" t="s">
        <v>61</v>
      </c>
      <c r="E21" s="68">
        <v>100</v>
      </c>
      <c r="F21" s="69"/>
      <c r="G21" s="71" t="s">
        <v>59</v>
      </c>
      <c r="H21" s="68">
        <v>100</v>
      </c>
      <c r="I21" s="69"/>
    </row>
    <row r="22" spans="1:9" x14ac:dyDescent="0.25">
      <c r="A22" s="72"/>
      <c r="B22" s="69"/>
      <c r="C22" s="69"/>
      <c r="D22" s="72"/>
      <c r="E22" s="69"/>
      <c r="F22" s="69"/>
      <c r="G22" s="72"/>
      <c r="H22" s="69"/>
      <c r="I22" s="69"/>
    </row>
    <row r="23" spans="1:9" x14ac:dyDescent="0.25">
      <c r="A23" s="72"/>
      <c r="B23" s="69"/>
      <c r="C23" s="69"/>
      <c r="D23" s="72"/>
      <c r="E23" s="69"/>
      <c r="F23" s="69"/>
      <c r="G23" s="72"/>
      <c r="H23" s="69"/>
      <c r="I23" s="69"/>
    </row>
    <row r="24" spans="1:9" x14ac:dyDescent="0.25">
      <c r="A24" s="72"/>
      <c r="B24" s="69"/>
      <c r="C24" s="69"/>
      <c r="D24" s="72"/>
      <c r="E24" s="69"/>
      <c r="F24" s="69"/>
      <c r="G24" s="72"/>
      <c r="H24" s="69"/>
      <c r="I24" s="69"/>
    </row>
    <row r="25" spans="1:9" x14ac:dyDescent="0.25">
      <c r="A25" s="72"/>
      <c r="B25" s="69"/>
      <c r="C25" s="69"/>
      <c r="D25" s="72"/>
      <c r="E25" s="69"/>
      <c r="F25" s="69"/>
      <c r="G25" s="72"/>
      <c r="H25" s="69"/>
      <c r="I25" s="69"/>
    </row>
    <row r="26" spans="1:9" x14ac:dyDescent="0.25">
      <c r="A26" s="72"/>
      <c r="B26" s="69"/>
      <c r="C26" s="69"/>
      <c r="D26" s="72"/>
      <c r="E26" s="69"/>
      <c r="F26" s="69"/>
      <c r="G26" s="72"/>
      <c r="H26" s="69"/>
      <c r="I26" s="69"/>
    </row>
    <row r="27" spans="1:9" x14ac:dyDescent="0.25">
      <c r="A27" s="72"/>
      <c r="B27" s="69"/>
      <c r="C27" s="69"/>
      <c r="D27" s="72"/>
      <c r="E27" s="69"/>
      <c r="F27" s="69"/>
      <c r="G27" s="72"/>
      <c r="H27" s="69"/>
      <c r="I27" s="69"/>
    </row>
    <row r="28" spans="1:9" ht="15.75" thickBot="1" x14ac:dyDescent="0.3">
      <c r="A28" s="68" t="s">
        <v>95</v>
      </c>
      <c r="B28" s="70">
        <f>SUM(B21:B27)</f>
        <v>100</v>
      </c>
      <c r="C28" s="69"/>
      <c r="D28" s="68" t="s">
        <v>95</v>
      </c>
      <c r="E28" s="70">
        <f>SUM(E21:E27)</f>
        <v>100</v>
      </c>
      <c r="F28" s="69"/>
      <c r="G28" s="68" t="s">
        <v>95</v>
      </c>
      <c r="H28" s="70">
        <f>SUM(H21:H27)</f>
        <v>100</v>
      </c>
      <c r="I28" s="69"/>
    </row>
    <row r="29" spans="1:9" ht="15.75" thickTop="1" x14ac:dyDescent="0.25">
      <c r="A29" s="69"/>
      <c r="B29" s="69"/>
      <c r="C29" s="69"/>
      <c r="D29" s="69"/>
      <c r="E29" s="69"/>
      <c r="F29" s="69"/>
      <c r="G29" s="69"/>
      <c r="H29" s="69"/>
      <c r="I29" s="69"/>
    </row>
    <row r="30" spans="1:9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9" ht="18.75" x14ac:dyDescent="0.3">
      <c r="A31" s="71" t="s">
        <v>106</v>
      </c>
      <c r="B31" s="68">
        <v>100</v>
      </c>
      <c r="C31" s="69"/>
      <c r="D31" s="71" t="s">
        <v>60</v>
      </c>
      <c r="E31" s="68">
        <v>100</v>
      </c>
      <c r="F31" s="69"/>
      <c r="G31" s="71" t="s">
        <v>108</v>
      </c>
      <c r="H31" s="68">
        <v>100</v>
      </c>
      <c r="I31" s="69"/>
    </row>
    <row r="32" spans="1:9" x14ac:dyDescent="0.25">
      <c r="A32" s="72"/>
      <c r="B32" s="69"/>
      <c r="C32" s="69"/>
      <c r="D32" s="72"/>
      <c r="E32" s="69"/>
      <c r="F32" s="69"/>
      <c r="G32" s="72"/>
      <c r="H32" s="69"/>
      <c r="I32" s="69"/>
    </row>
    <row r="33" spans="1:9" x14ac:dyDescent="0.25">
      <c r="A33" s="72"/>
      <c r="B33" s="69"/>
      <c r="C33" s="69"/>
      <c r="D33" s="72"/>
      <c r="E33" s="69"/>
      <c r="F33" s="69"/>
      <c r="G33" s="72"/>
      <c r="H33" s="69"/>
      <c r="I33" s="69"/>
    </row>
    <row r="34" spans="1:9" x14ac:dyDescent="0.25">
      <c r="A34" s="72"/>
      <c r="B34" s="69"/>
      <c r="C34" s="69"/>
      <c r="D34" s="72"/>
      <c r="E34" s="69"/>
      <c r="F34" s="69"/>
      <c r="G34" s="72"/>
      <c r="H34" s="69"/>
      <c r="I34" s="69"/>
    </row>
    <row r="35" spans="1:9" x14ac:dyDescent="0.25">
      <c r="A35" s="72"/>
      <c r="B35" s="69"/>
      <c r="C35" s="69"/>
      <c r="D35" s="72"/>
      <c r="E35" s="69"/>
      <c r="F35" s="69"/>
      <c r="G35" s="72"/>
      <c r="H35" s="69"/>
      <c r="I35" s="69"/>
    </row>
    <row r="36" spans="1:9" x14ac:dyDescent="0.25">
      <c r="A36" s="72"/>
      <c r="B36" s="69"/>
      <c r="C36" s="69"/>
      <c r="D36" s="72"/>
      <c r="E36" s="69"/>
      <c r="F36" s="69"/>
      <c r="G36" s="72"/>
      <c r="H36" s="69"/>
      <c r="I36" s="69"/>
    </row>
    <row r="37" spans="1:9" x14ac:dyDescent="0.25">
      <c r="A37" s="72"/>
      <c r="B37" s="69"/>
      <c r="C37" s="69"/>
      <c r="D37" s="72"/>
      <c r="E37" s="69"/>
      <c r="F37" s="69"/>
      <c r="G37" s="72"/>
      <c r="H37" s="69"/>
      <c r="I37" s="69"/>
    </row>
    <row r="38" spans="1:9" ht="15.75" thickBot="1" x14ac:dyDescent="0.3">
      <c r="A38" s="68" t="s">
        <v>95</v>
      </c>
      <c r="B38" s="70">
        <f>SUM(B31:B37)</f>
        <v>100</v>
      </c>
      <c r="C38" s="69"/>
      <c r="D38" s="68" t="s">
        <v>95</v>
      </c>
      <c r="E38" s="70">
        <f>SUM(E31:E37)</f>
        <v>100</v>
      </c>
      <c r="F38" s="69"/>
      <c r="G38" s="68" t="s">
        <v>95</v>
      </c>
      <c r="H38" s="70">
        <f>SUM(H31:H37)</f>
        <v>100</v>
      </c>
      <c r="I38" s="69"/>
    </row>
    <row r="39" spans="1:9" ht="15.75" thickTop="1" x14ac:dyDescent="0.25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5">
      <c r="A40" s="69"/>
      <c r="B40" s="69"/>
      <c r="C40" s="69"/>
      <c r="D40" s="69"/>
      <c r="E40" s="69"/>
      <c r="F40" s="69"/>
      <c r="G40" s="69"/>
      <c r="H40" s="69"/>
      <c r="I40" s="69"/>
    </row>
    <row r="41" spans="1:9" ht="18.75" x14ac:dyDescent="0.3">
      <c r="A41" s="71" t="s">
        <v>52</v>
      </c>
      <c r="B41" s="68">
        <v>100</v>
      </c>
      <c r="C41" s="69"/>
      <c r="D41" s="71" t="s">
        <v>107</v>
      </c>
      <c r="E41" s="68">
        <v>100</v>
      </c>
      <c r="F41" s="69"/>
      <c r="G41" s="69"/>
      <c r="H41" s="69"/>
      <c r="I41" s="69"/>
    </row>
    <row r="42" spans="1:9" x14ac:dyDescent="0.25">
      <c r="A42" s="72"/>
      <c r="B42" s="69"/>
      <c r="C42" s="69"/>
      <c r="D42" s="109">
        <v>43402</v>
      </c>
      <c r="E42" s="69">
        <v>-29</v>
      </c>
      <c r="F42" s="69"/>
      <c r="G42" s="69"/>
      <c r="H42" s="69"/>
      <c r="I42" s="69"/>
    </row>
    <row r="43" spans="1:9" x14ac:dyDescent="0.25">
      <c r="A43" s="72"/>
      <c r="B43" s="69"/>
      <c r="C43" s="69"/>
      <c r="D43" s="72"/>
      <c r="E43" s="69"/>
      <c r="F43" s="69"/>
      <c r="G43" s="69"/>
      <c r="H43" s="69"/>
      <c r="I43" s="69"/>
    </row>
    <row r="44" spans="1:9" x14ac:dyDescent="0.25">
      <c r="A44" s="72"/>
      <c r="B44" s="69"/>
      <c r="C44" s="69"/>
      <c r="D44" s="72"/>
      <c r="E44" s="69"/>
      <c r="F44" s="69"/>
      <c r="G44" s="69"/>
      <c r="H44" s="69"/>
      <c r="I44" s="69"/>
    </row>
    <row r="45" spans="1:9" x14ac:dyDescent="0.25">
      <c r="A45" s="72"/>
      <c r="B45" s="69"/>
      <c r="C45" s="69"/>
      <c r="D45" s="72"/>
      <c r="E45" s="69"/>
      <c r="F45" s="69"/>
      <c r="G45" s="69"/>
      <c r="H45" s="69"/>
      <c r="I45" s="69"/>
    </row>
    <row r="46" spans="1:9" x14ac:dyDescent="0.25">
      <c r="A46" s="72"/>
      <c r="B46" s="69"/>
      <c r="C46" s="69"/>
      <c r="D46" s="72"/>
      <c r="E46" s="69"/>
      <c r="F46" s="69"/>
      <c r="G46" s="69"/>
      <c r="H46" s="69"/>
      <c r="I46" s="69"/>
    </row>
    <row r="47" spans="1:9" x14ac:dyDescent="0.25">
      <c r="A47" s="72"/>
      <c r="B47" s="69"/>
      <c r="C47" s="69"/>
      <c r="D47" s="72"/>
      <c r="E47" s="69"/>
      <c r="F47" s="69"/>
      <c r="G47" s="69"/>
      <c r="H47" s="69"/>
      <c r="I47" s="69"/>
    </row>
    <row r="48" spans="1:9" ht="15.75" thickBot="1" x14ac:dyDescent="0.3">
      <c r="A48" s="68" t="s">
        <v>95</v>
      </c>
      <c r="B48" s="70">
        <f>SUM(B41:B47)</f>
        <v>100</v>
      </c>
      <c r="C48" s="69"/>
      <c r="D48" s="68" t="s">
        <v>95</v>
      </c>
      <c r="E48" s="70">
        <f>SUM(E41:E47)</f>
        <v>71</v>
      </c>
      <c r="F48" s="69"/>
      <c r="G48" s="69"/>
      <c r="H48" s="69"/>
      <c r="I48" s="69"/>
    </row>
    <row r="49" spans="1:9" ht="15.75" thickTop="1" x14ac:dyDescent="0.25">
      <c r="A49" s="69"/>
      <c r="B49" s="69"/>
      <c r="C49" s="69"/>
      <c r="D49" s="69"/>
      <c r="E49" s="69"/>
      <c r="F49" s="69"/>
      <c r="G49" s="69"/>
      <c r="H49" s="69"/>
      <c r="I49" s="69"/>
    </row>
    <row r="50" spans="1:9" x14ac:dyDescent="0.25">
      <c r="A50" s="69"/>
      <c r="B50" s="69"/>
      <c r="C50" s="69"/>
      <c r="D50" s="69"/>
      <c r="E50" s="69"/>
      <c r="F50" s="69"/>
      <c r="G50" s="69"/>
      <c r="H50" s="69"/>
      <c r="I50" s="69"/>
    </row>
    <row r="51" spans="1:9" ht="18.75" x14ac:dyDescent="0.3">
      <c r="A51" s="71" t="s">
        <v>54</v>
      </c>
      <c r="B51" s="68">
        <v>100</v>
      </c>
      <c r="C51" s="69"/>
      <c r="D51" s="69"/>
      <c r="E51" s="69"/>
      <c r="F51" s="69"/>
      <c r="G51" s="69"/>
      <c r="H51" s="69"/>
      <c r="I51" s="69"/>
    </row>
    <row r="52" spans="1:9" x14ac:dyDescent="0.25">
      <c r="A52" s="72"/>
      <c r="B52" s="69"/>
      <c r="C52" s="69"/>
      <c r="D52" s="69"/>
      <c r="E52" s="69"/>
      <c r="F52" s="69"/>
      <c r="G52" s="69"/>
      <c r="H52" s="69"/>
      <c r="I52" s="69"/>
    </row>
    <row r="53" spans="1:9" x14ac:dyDescent="0.25">
      <c r="A53" s="72"/>
      <c r="B53" s="69"/>
      <c r="C53" s="69"/>
      <c r="D53" s="69"/>
      <c r="E53" s="69"/>
      <c r="F53" s="69"/>
      <c r="G53" s="69"/>
      <c r="H53" s="69"/>
      <c r="I53" s="69"/>
    </row>
    <row r="54" spans="1:9" x14ac:dyDescent="0.25">
      <c r="A54" s="72"/>
      <c r="B54" s="69"/>
      <c r="C54" s="69"/>
      <c r="D54" s="69"/>
      <c r="E54" s="69"/>
      <c r="F54" s="69"/>
      <c r="G54" s="69"/>
      <c r="H54" s="69"/>
      <c r="I54" s="69"/>
    </row>
    <row r="55" spans="1:9" x14ac:dyDescent="0.25">
      <c r="A55" s="72"/>
      <c r="B55" s="69"/>
      <c r="C55" s="69"/>
      <c r="D55" s="69"/>
      <c r="E55" s="69"/>
      <c r="F55" s="69"/>
      <c r="G55" s="69"/>
      <c r="H55" s="69"/>
      <c r="I55" s="69"/>
    </row>
    <row r="56" spans="1:9" x14ac:dyDescent="0.25">
      <c r="A56" s="72"/>
      <c r="B56" s="69"/>
      <c r="C56" s="69"/>
      <c r="D56" s="69"/>
      <c r="E56" s="69"/>
      <c r="F56" s="69"/>
      <c r="G56" s="69"/>
      <c r="H56" s="69"/>
      <c r="I56" s="69"/>
    </row>
    <row r="57" spans="1:9" x14ac:dyDescent="0.25">
      <c r="A57" s="72"/>
      <c r="B57" s="69"/>
      <c r="C57" s="69"/>
      <c r="D57" s="69"/>
      <c r="E57" s="69"/>
      <c r="F57" s="69"/>
      <c r="G57" s="69"/>
      <c r="H57" s="69"/>
      <c r="I57" s="69"/>
    </row>
    <row r="58" spans="1:9" ht="15.75" thickBot="1" x14ac:dyDescent="0.3">
      <c r="A58" s="68" t="s">
        <v>95</v>
      </c>
      <c r="B58" s="70">
        <f>SUM(B51:B57)</f>
        <v>100</v>
      </c>
      <c r="C58" s="69"/>
      <c r="D58" s="69"/>
      <c r="E58" s="69"/>
      <c r="F58" s="69"/>
      <c r="G58" s="69"/>
      <c r="H58" s="69"/>
      <c r="I58" s="69"/>
    </row>
    <row r="59" spans="1:9" ht="15.75" thickTop="1" x14ac:dyDescent="0.25">
      <c r="A59" s="69"/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A60" s="69"/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A61" s="69"/>
      <c r="B61" s="69"/>
      <c r="C61" s="69"/>
      <c r="D61" s="69"/>
      <c r="E61" s="69"/>
      <c r="F61" s="69"/>
      <c r="G61" s="69"/>
      <c r="H61" s="69"/>
      <c r="I61" s="69"/>
    </row>
    <row r="62" spans="1:9" x14ac:dyDescent="0.25">
      <c r="A62" s="69"/>
      <c r="B62" s="69"/>
      <c r="C62" s="69"/>
      <c r="D62" s="69"/>
      <c r="E62" s="69"/>
      <c r="F62" s="69"/>
      <c r="G62" s="69"/>
      <c r="H62" s="69"/>
      <c r="I62" s="69"/>
    </row>
    <row r="63" spans="1:9" x14ac:dyDescent="0.25">
      <c r="A63" s="69"/>
      <c r="B63" s="69"/>
      <c r="C63" s="69"/>
      <c r="D63" s="69"/>
      <c r="E63" s="69"/>
      <c r="F63" s="69"/>
      <c r="G63" s="69"/>
      <c r="H63" s="69"/>
      <c r="I63" s="69"/>
    </row>
    <row r="64" spans="1:9" x14ac:dyDescent="0.25">
      <c r="A64" s="69"/>
      <c r="B64" s="69"/>
      <c r="C64" s="69"/>
      <c r="D64" s="69"/>
      <c r="E64" s="69"/>
      <c r="F64" s="69"/>
      <c r="G64" s="69"/>
      <c r="H64" s="69"/>
      <c r="I64" s="69"/>
    </row>
    <row r="65" spans="1:9" x14ac:dyDescent="0.25">
      <c r="A65" s="69"/>
      <c r="B65" s="69"/>
      <c r="C65" s="69"/>
      <c r="D65" s="69"/>
      <c r="E65" s="69"/>
      <c r="F65" s="69"/>
      <c r="G65" s="69"/>
      <c r="H65" s="69"/>
      <c r="I65" s="69"/>
    </row>
    <row r="66" spans="1:9" x14ac:dyDescent="0.25">
      <c r="A66" s="69"/>
      <c r="B66" s="69"/>
      <c r="C66" s="69"/>
      <c r="D66" s="69"/>
      <c r="E66" s="69"/>
      <c r="F66" s="69"/>
      <c r="G66" s="69"/>
      <c r="H66" s="69"/>
      <c r="I66" s="69"/>
    </row>
    <row r="67" spans="1:9" x14ac:dyDescent="0.25">
      <c r="A67" s="69"/>
      <c r="B67" s="69"/>
      <c r="C67" s="69"/>
      <c r="D67" s="69"/>
      <c r="E67" s="69"/>
      <c r="F67" s="69"/>
      <c r="G67" s="69"/>
      <c r="H67" s="69"/>
      <c r="I67" s="69"/>
    </row>
    <row r="68" spans="1:9" x14ac:dyDescent="0.25">
      <c r="A68" s="69"/>
      <c r="B68" s="69"/>
      <c r="C68" s="69"/>
      <c r="D68" s="69"/>
      <c r="E68" s="69"/>
      <c r="F68" s="69"/>
      <c r="G68" s="69"/>
      <c r="H68" s="69"/>
      <c r="I68" s="69"/>
    </row>
    <row r="69" spans="1:9" x14ac:dyDescent="0.25">
      <c r="A69" s="69"/>
      <c r="B69" s="69"/>
      <c r="C69" s="69"/>
      <c r="D69" s="69"/>
      <c r="E69" s="69"/>
      <c r="F69" s="69"/>
      <c r="G69" s="69"/>
      <c r="H69" s="69"/>
      <c r="I69" s="69"/>
    </row>
    <row r="70" spans="1:9" x14ac:dyDescent="0.25">
      <c r="A70" s="69"/>
      <c r="B70" s="69"/>
      <c r="C70" s="69"/>
      <c r="D70" s="69"/>
      <c r="E70" s="69"/>
      <c r="F70" s="69"/>
      <c r="G70" s="69"/>
      <c r="H70" s="69"/>
      <c r="I70" s="69"/>
    </row>
    <row r="71" spans="1:9" x14ac:dyDescent="0.25">
      <c r="A71" s="69"/>
      <c r="B71" s="69"/>
      <c r="C71" s="69"/>
      <c r="D71" s="69"/>
      <c r="E71" s="69"/>
      <c r="F71" s="69"/>
      <c r="G71" s="69"/>
      <c r="H71" s="69"/>
      <c r="I71" s="69"/>
    </row>
    <row r="72" spans="1:9" x14ac:dyDescent="0.25">
      <c r="A72" s="69"/>
      <c r="B72" s="69"/>
      <c r="C72" s="69"/>
      <c r="D72" s="69"/>
      <c r="E72" s="69"/>
      <c r="F72" s="69"/>
      <c r="G72" s="69"/>
      <c r="H72" s="69"/>
      <c r="I72" s="69"/>
    </row>
    <row r="73" spans="1:9" x14ac:dyDescent="0.25">
      <c r="A73" s="69"/>
      <c r="B73" s="69"/>
      <c r="C73" s="69"/>
      <c r="D73" s="69"/>
      <c r="E73" s="69"/>
      <c r="F73" s="69"/>
      <c r="G73" s="69"/>
      <c r="H73" s="69"/>
      <c r="I73" s="69"/>
    </row>
    <row r="74" spans="1:9" x14ac:dyDescent="0.25">
      <c r="A74" s="69"/>
      <c r="B74" s="69"/>
      <c r="C74" s="69"/>
      <c r="D74" s="69"/>
      <c r="E74" s="69"/>
      <c r="F74" s="69"/>
      <c r="G74" s="69"/>
      <c r="H74" s="69"/>
      <c r="I74" s="69"/>
    </row>
    <row r="75" spans="1:9" x14ac:dyDescent="0.25">
      <c r="A75" s="69"/>
      <c r="B75" s="69"/>
      <c r="C75" s="69"/>
      <c r="D75" s="69"/>
      <c r="E75" s="69"/>
      <c r="F75" s="69"/>
      <c r="G75" s="69"/>
      <c r="H75" s="69"/>
      <c r="I75" s="69"/>
    </row>
    <row r="76" spans="1:9" x14ac:dyDescent="0.25">
      <c r="A76" s="69"/>
      <c r="B76" s="69"/>
      <c r="C76" s="69"/>
      <c r="D76" s="69"/>
      <c r="E76" s="69"/>
      <c r="F76" s="69"/>
      <c r="G76" s="69"/>
      <c r="H76" s="69"/>
      <c r="I76" s="69"/>
    </row>
    <row r="77" spans="1:9" x14ac:dyDescent="0.25">
      <c r="A77" s="69"/>
      <c r="B77" s="69"/>
      <c r="C77" s="69"/>
      <c r="D77" s="69"/>
      <c r="E77" s="69"/>
      <c r="F77" s="69"/>
      <c r="G77" s="69"/>
      <c r="H77" s="69"/>
      <c r="I77" s="69"/>
    </row>
    <row r="78" spans="1:9" x14ac:dyDescent="0.25">
      <c r="A78" s="69"/>
      <c r="B78" s="69"/>
      <c r="C78" s="69"/>
      <c r="D78" s="69"/>
      <c r="E78" s="69"/>
      <c r="F78" s="69"/>
      <c r="G78" s="69"/>
      <c r="H78" s="69"/>
      <c r="I78" s="69"/>
    </row>
    <row r="79" spans="1:9" x14ac:dyDescent="0.25">
      <c r="A79" s="69"/>
      <c r="B79" s="69"/>
      <c r="C79" s="69"/>
      <c r="D79" s="69"/>
      <c r="E79" s="69"/>
      <c r="F79" s="69"/>
      <c r="G79" s="69"/>
      <c r="H79" s="69"/>
      <c r="I79" s="69"/>
    </row>
    <row r="80" spans="1:9" x14ac:dyDescent="0.25">
      <c r="A80" s="69"/>
      <c r="B80" s="69"/>
      <c r="C80" s="69"/>
      <c r="D80" s="69"/>
      <c r="E80" s="69"/>
      <c r="F80" s="69"/>
      <c r="G80" s="69"/>
      <c r="H80" s="69"/>
      <c r="I80" s="69"/>
    </row>
    <row r="81" spans="1:9" x14ac:dyDescent="0.25">
      <c r="A81" s="69"/>
      <c r="B81" s="69"/>
      <c r="C81" s="69"/>
      <c r="D81" s="69"/>
      <c r="E81" s="69"/>
      <c r="F81" s="69"/>
      <c r="G81" s="69"/>
      <c r="H81" s="69"/>
      <c r="I81" s="69"/>
    </row>
    <row r="82" spans="1:9" x14ac:dyDescent="0.25">
      <c r="A82" s="69"/>
      <c r="B82" s="69"/>
      <c r="C82" s="69"/>
      <c r="D82" s="69"/>
      <c r="E82" s="69"/>
      <c r="F82" s="69"/>
      <c r="G82" s="69"/>
      <c r="H82" s="69"/>
      <c r="I82" s="69"/>
    </row>
    <row r="83" spans="1:9" x14ac:dyDescent="0.25">
      <c r="A83" s="69"/>
      <c r="B83" s="69"/>
      <c r="C83" s="69"/>
      <c r="D83" s="69"/>
      <c r="E83" s="69"/>
      <c r="F83" s="69"/>
      <c r="G83" s="69"/>
      <c r="H83" s="69"/>
      <c r="I83" s="69"/>
    </row>
    <row r="84" spans="1:9" x14ac:dyDescent="0.25">
      <c r="A84" s="69"/>
      <c r="B84" s="69"/>
      <c r="C84" s="69"/>
      <c r="D84" s="69"/>
      <c r="E84" s="69"/>
      <c r="F84" s="69"/>
      <c r="G84" s="69"/>
      <c r="H84" s="69"/>
      <c r="I84" s="69"/>
    </row>
    <row r="85" spans="1:9" x14ac:dyDescent="0.25">
      <c r="A85" s="69"/>
      <c r="B85" s="69"/>
      <c r="C85" s="69"/>
      <c r="D85" s="69"/>
      <c r="E85" s="69"/>
      <c r="F85" s="69"/>
      <c r="G85" s="69"/>
      <c r="H85" s="69"/>
      <c r="I85" s="69"/>
    </row>
    <row r="86" spans="1:9" x14ac:dyDescent="0.25">
      <c r="A86" s="69"/>
      <c r="B86" s="69"/>
      <c r="C86" s="69"/>
      <c r="D86" s="69"/>
      <c r="E86" s="69"/>
      <c r="F86" s="69"/>
      <c r="G86" s="69"/>
      <c r="H86" s="69"/>
      <c r="I86" s="69"/>
    </row>
    <row r="87" spans="1:9" x14ac:dyDescent="0.25">
      <c r="A87" s="69"/>
      <c r="B87" s="69"/>
      <c r="C87" s="69"/>
      <c r="D87" s="69"/>
      <c r="E87" s="69"/>
      <c r="F87" s="69"/>
      <c r="G87" s="69"/>
      <c r="H87" s="69"/>
      <c r="I87" s="69"/>
    </row>
    <row r="88" spans="1:9" x14ac:dyDescent="0.25">
      <c r="A88" s="69"/>
      <c r="B88" s="69"/>
      <c r="C88" s="69"/>
      <c r="D88" s="69"/>
      <c r="E88" s="69"/>
      <c r="F88" s="69"/>
      <c r="G88" s="69"/>
      <c r="H88" s="69"/>
      <c r="I88" s="69"/>
    </row>
    <row r="89" spans="1:9" x14ac:dyDescent="0.25">
      <c r="A89" s="69"/>
      <c r="B89" s="69"/>
      <c r="C89" s="69"/>
      <c r="D89" s="69"/>
      <c r="E89" s="69"/>
      <c r="F89" s="69"/>
      <c r="G89" s="69"/>
      <c r="H89" s="69"/>
      <c r="I89" s="69"/>
    </row>
    <row r="90" spans="1:9" x14ac:dyDescent="0.25">
      <c r="A90" s="69"/>
      <c r="B90" s="69"/>
      <c r="C90" s="69"/>
      <c r="D90" s="69"/>
      <c r="E90" s="69"/>
      <c r="F90" s="69"/>
      <c r="G90" s="69"/>
      <c r="H90" s="69"/>
      <c r="I90" s="69"/>
    </row>
    <row r="91" spans="1:9" x14ac:dyDescent="0.25">
      <c r="A91" s="69"/>
      <c r="B91" s="69"/>
      <c r="C91" s="69"/>
      <c r="D91" s="69"/>
      <c r="E91" s="69"/>
      <c r="F91" s="69"/>
      <c r="G91" s="69"/>
      <c r="H91" s="69"/>
      <c r="I91" s="69"/>
    </row>
    <row r="92" spans="1:9" x14ac:dyDescent="0.25">
      <c r="A92" s="69"/>
      <c r="B92" s="69"/>
      <c r="C92" s="69"/>
      <c r="D92" s="69"/>
      <c r="E92" s="69"/>
      <c r="F92" s="69"/>
      <c r="G92" s="69"/>
      <c r="H92" s="69"/>
      <c r="I92" s="69"/>
    </row>
    <row r="93" spans="1:9" x14ac:dyDescent="0.25">
      <c r="A93" s="69"/>
      <c r="B93" s="69"/>
      <c r="C93" s="69"/>
      <c r="D93" s="69"/>
      <c r="E93" s="69"/>
      <c r="F93" s="69"/>
      <c r="G93" s="69"/>
      <c r="H93" s="69"/>
      <c r="I93" s="69"/>
    </row>
    <row r="94" spans="1:9" x14ac:dyDescent="0.25">
      <c r="A94" s="69"/>
      <c r="B94" s="69"/>
      <c r="C94" s="69"/>
      <c r="D94" s="69"/>
      <c r="E94" s="69"/>
      <c r="F94" s="69"/>
      <c r="G94" s="69"/>
      <c r="H94" s="69"/>
      <c r="I94" s="69"/>
    </row>
    <row r="95" spans="1:9" x14ac:dyDescent="0.25">
      <c r="A95" s="69"/>
      <c r="B95" s="69"/>
      <c r="C95" s="69"/>
      <c r="D95" s="69"/>
      <c r="E95" s="69"/>
      <c r="F95" s="69"/>
      <c r="G95" s="69"/>
      <c r="H95" s="69"/>
      <c r="I95" s="69"/>
    </row>
    <row r="96" spans="1:9" x14ac:dyDescent="0.25">
      <c r="A96" s="69"/>
      <c r="B96" s="69"/>
      <c r="C96" s="69"/>
      <c r="D96" s="69"/>
      <c r="E96" s="69"/>
      <c r="F96" s="69"/>
      <c r="G96" s="69"/>
      <c r="H96" s="69"/>
      <c r="I96" s="69"/>
    </row>
    <row r="97" spans="1:9" x14ac:dyDescent="0.25">
      <c r="A97" s="69"/>
      <c r="B97" s="69"/>
      <c r="C97" s="69"/>
      <c r="D97" s="69"/>
      <c r="E97" s="69"/>
      <c r="F97" s="69"/>
      <c r="G97" s="69"/>
      <c r="H97" s="69"/>
      <c r="I97" s="69"/>
    </row>
    <row r="98" spans="1:9" x14ac:dyDescent="0.25">
      <c r="A98" s="69"/>
      <c r="B98" s="69"/>
      <c r="C98" s="69"/>
      <c r="D98" s="69"/>
      <c r="E98" s="69"/>
      <c r="F98" s="69"/>
      <c r="G98" s="69"/>
      <c r="H98" s="69"/>
      <c r="I98" s="69"/>
    </row>
    <row r="99" spans="1:9" x14ac:dyDescent="0.25">
      <c r="A99" s="69"/>
      <c r="B99" s="69"/>
      <c r="C99" s="69"/>
      <c r="D99" s="69"/>
      <c r="E99" s="69"/>
      <c r="F99" s="69"/>
      <c r="G99" s="69"/>
      <c r="H99" s="69"/>
      <c r="I99" s="69"/>
    </row>
    <row r="100" spans="1:9" x14ac:dyDescent="0.25">
      <c r="A100" s="69"/>
      <c r="B100" s="69"/>
      <c r="C100" s="69"/>
      <c r="D100" s="69"/>
      <c r="E100" s="69"/>
      <c r="F100" s="69"/>
      <c r="G100" s="69"/>
      <c r="H100" s="69"/>
      <c r="I100" s="69"/>
    </row>
    <row r="101" spans="1:9" x14ac:dyDescent="0.25">
      <c r="A101" s="69"/>
      <c r="B101" s="69"/>
      <c r="C101" s="69"/>
      <c r="D101" s="69"/>
      <c r="E101" s="69"/>
      <c r="F101" s="69"/>
      <c r="G101" s="69"/>
      <c r="H101" s="69"/>
      <c r="I101" s="69"/>
    </row>
    <row r="102" spans="1:9" x14ac:dyDescent="0.25">
      <c r="A102" s="69"/>
      <c r="B102" s="69"/>
      <c r="C102" s="69"/>
      <c r="D102" s="69"/>
      <c r="E102" s="69"/>
      <c r="F102" s="69"/>
      <c r="G102" s="69"/>
      <c r="H102" s="69"/>
      <c r="I102" s="69"/>
    </row>
    <row r="103" spans="1:9" x14ac:dyDescent="0.25">
      <c r="A103" s="69"/>
      <c r="B103" s="69"/>
      <c r="C103" s="69"/>
      <c r="D103" s="69"/>
      <c r="E103" s="69"/>
      <c r="F103" s="69"/>
      <c r="G103" s="69"/>
      <c r="H103" s="69"/>
      <c r="I103" s="69"/>
    </row>
    <row r="104" spans="1:9" x14ac:dyDescent="0.25">
      <c r="A104" s="69"/>
      <c r="B104" s="69"/>
      <c r="C104" s="69"/>
      <c r="D104" s="69"/>
      <c r="E104" s="69"/>
      <c r="F104" s="69"/>
      <c r="G104" s="69"/>
      <c r="H104" s="69"/>
      <c r="I104" s="69"/>
    </row>
    <row r="105" spans="1:9" x14ac:dyDescent="0.25">
      <c r="A105" s="69"/>
      <c r="B105" s="69"/>
      <c r="C105" s="69"/>
      <c r="D105" s="69"/>
      <c r="E105" s="69"/>
      <c r="F105" s="69"/>
      <c r="G105" s="69"/>
      <c r="H105" s="69"/>
      <c r="I105" s="69"/>
    </row>
    <row r="106" spans="1:9" x14ac:dyDescent="0.25">
      <c r="A106" s="69"/>
      <c r="B106" s="69"/>
      <c r="C106" s="69"/>
      <c r="D106" s="69"/>
      <c r="E106" s="69"/>
      <c r="F106" s="69"/>
      <c r="G106" s="69"/>
      <c r="H106" s="69"/>
      <c r="I106" s="69"/>
    </row>
    <row r="107" spans="1:9" x14ac:dyDescent="0.25">
      <c r="A107" s="69"/>
      <c r="B107" s="69"/>
      <c r="C107" s="69"/>
      <c r="D107" s="69"/>
      <c r="E107" s="69"/>
      <c r="F107" s="69"/>
      <c r="G107" s="69"/>
      <c r="H107" s="69"/>
      <c r="I107" s="69"/>
    </row>
    <row r="108" spans="1:9" x14ac:dyDescent="0.25">
      <c r="A108" s="69"/>
      <c r="B108" s="69"/>
      <c r="C108" s="69"/>
      <c r="D108" s="69"/>
      <c r="E108" s="69"/>
      <c r="F108" s="69"/>
      <c r="G108" s="69"/>
      <c r="H108" s="69"/>
      <c r="I108" s="69"/>
    </row>
    <row r="109" spans="1:9" x14ac:dyDescent="0.25">
      <c r="A109" s="69"/>
      <c r="B109" s="69"/>
      <c r="C109" s="69"/>
      <c r="D109" s="69"/>
      <c r="E109" s="69"/>
      <c r="F109" s="69"/>
      <c r="G109" s="69"/>
      <c r="H109" s="69"/>
      <c r="I109" s="69"/>
    </row>
    <row r="110" spans="1:9" x14ac:dyDescent="0.25">
      <c r="A110" s="69"/>
      <c r="B110" s="69"/>
      <c r="C110" s="69"/>
      <c r="D110" s="69"/>
      <c r="E110" s="69"/>
      <c r="F110" s="69"/>
      <c r="G110" s="69"/>
      <c r="H110" s="69"/>
      <c r="I110" s="69"/>
    </row>
    <row r="111" spans="1:9" x14ac:dyDescent="0.25">
      <c r="A111" s="69"/>
      <c r="B111" s="69"/>
      <c r="C111" s="69"/>
      <c r="D111" s="69"/>
      <c r="E111" s="69"/>
      <c r="F111" s="69"/>
      <c r="G111" s="69"/>
      <c r="H111" s="69"/>
      <c r="I111" s="69"/>
    </row>
    <row r="112" spans="1:9" x14ac:dyDescent="0.25">
      <c r="A112" s="69"/>
      <c r="B112" s="69"/>
      <c r="C112" s="69"/>
      <c r="D112" s="69"/>
      <c r="E112" s="69"/>
      <c r="F112" s="69"/>
      <c r="G112" s="69"/>
      <c r="H112" s="69"/>
      <c r="I112" s="69"/>
    </row>
    <row r="113" spans="1:9" x14ac:dyDescent="0.25">
      <c r="A113" s="69"/>
      <c r="B113" s="69"/>
      <c r="C113" s="69"/>
      <c r="D113" s="69"/>
      <c r="E113" s="69"/>
      <c r="F113" s="69"/>
      <c r="G113" s="69"/>
      <c r="H113" s="69"/>
      <c r="I113" s="69"/>
    </row>
    <row r="114" spans="1:9" x14ac:dyDescent="0.25">
      <c r="A114" s="69"/>
      <c r="B114" s="69"/>
      <c r="C114" s="69"/>
      <c r="D114" s="69"/>
      <c r="E114" s="69"/>
      <c r="F114" s="69"/>
      <c r="G114" s="69"/>
      <c r="H114" s="69"/>
      <c r="I114" s="69"/>
    </row>
    <row r="115" spans="1:9" x14ac:dyDescent="0.25">
      <c r="A115" s="69"/>
      <c r="B115" s="69"/>
      <c r="C115" s="69"/>
      <c r="D115" s="69"/>
      <c r="E115" s="69"/>
      <c r="F115" s="69"/>
      <c r="G115" s="69"/>
      <c r="H115" s="69"/>
      <c r="I115" s="69"/>
    </row>
    <row r="116" spans="1:9" x14ac:dyDescent="0.25">
      <c r="A116" s="69"/>
      <c r="B116" s="69"/>
      <c r="C116" s="69"/>
      <c r="D116" s="69"/>
      <c r="E116" s="69"/>
      <c r="F116" s="69"/>
      <c r="G116" s="69"/>
      <c r="H116" s="69"/>
      <c r="I116" s="69"/>
    </row>
    <row r="117" spans="1:9" x14ac:dyDescent="0.25">
      <c r="A117" s="69"/>
      <c r="B117" s="69"/>
      <c r="C117" s="69"/>
      <c r="D117" s="69"/>
      <c r="E117" s="69"/>
      <c r="F117" s="69"/>
      <c r="G117" s="69"/>
      <c r="H117" s="69"/>
      <c r="I117" s="69"/>
    </row>
  </sheetData>
  <pageMargins left="0.7" right="0.7" top="0.75" bottom="0.75" header="0.3" footer="0.3"/>
  <pageSetup scale="5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workbookViewId="0">
      <selection activeCell="E5" sqref="E5:E8"/>
    </sheetView>
  </sheetViews>
  <sheetFormatPr defaultRowHeight="15" x14ac:dyDescent="0.25"/>
  <cols>
    <col min="1" max="1" width="17" bestFit="1" customWidth="1"/>
    <col min="3" max="3" width="11.28515625" bestFit="1" customWidth="1"/>
    <col min="4" max="4" width="21" customWidth="1"/>
  </cols>
  <sheetData>
    <row r="1" spans="1:5" x14ac:dyDescent="0.25">
      <c r="A1" s="111" t="s">
        <v>109</v>
      </c>
      <c r="B1" s="111"/>
      <c r="C1" s="111"/>
      <c r="D1" s="111"/>
    </row>
    <row r="3" spans="1:5" x14ac:dyDescent="0.25">
      <c r="B3" s="76" t="s">
        <v>62</v>
      </c>
      <c r="C3" s="76" t="s">
        <v>63</v>
      </c>
      <c r="D3" s="76" t="s">
        <v>35</v>
      </c>
      <c r="E3" s="100" t="s">
        <v>74</v>
      </c>
    </row>
    <row r="4" spans="1:5" x14ac:dyDescent="0.25">
      <c r="A4" s="2" t="s">
        <v>64</v>
      </c>
      <c r="B4" s="5"/>
      <c r="D4" s="1"/>
    </row>
    <row r="5" spans="1:5" x14ac:dyDescent="0.25">
      <c r="A5" t="s">
        <v>65</v>
      </c>
      <c r="B5" s="95">
        <v>1100</v>
      </c>
      <c r="C5" s="95"/>
      <c r="D5" s="96">
        <f>-SUM(B5-C5)</f>
        <v>-1100</v>
      </c>
      <c r="E5" s="92"/>
    </row>
    <row r="6" spans="1:5" x14ac:dyDescent="0.25">
      <c r="A6" t="s">
        <v>10</v>
      </c>
      <c r="B6" s="95">
        <v>2000</v>
      </c>
      <c r="C6" s="96"/>
      <c r="D6" s="96">
        <f t="shared" ref="D6:D7" si="0">-SUM(B6-C6)</f>
        <v>-2000</v>
      </c>
      <c r="E6" s="92"/>
    </row>
    <row r="7" spans="1:5" x14ac:dyDescent="0.25">
      <c r="A7" t="s">
        <v>66</v>
      </c>
      <c r="B7" s="95">
        <v>1900</v>
      </c>
      <c r="C7" s="95"/>
      <c r="D7" s="96">
        <f t="shared" si="0"/>
        <v>-1900</v>
      </c>
      <c r="E7" s="92"/>
    </row>
    <row r="8" spans="1:5" ht="15.75" thickBot="1" x14ac:dyDescent="0.3">
      <c r="A8" s="2" t="s">
        <v>67</v>
      </c>
      <c r="B8" s="97">
        <f>SUM(B5:B7)</f>
        <v>5000</v>
      </c>
      <c r="C8" s="102"/>
      <c r="D8" s="97">
        <f>C8-B8</f>
        <v>-5000</v>
      </c>
      <c r="E8" s="92"/>
    </row>
    <row r="9" spans="1:5" ht="15.75" thickTop="1" x14ac:dyDescent="0.25">
      <c r="B9" s="96"/>
      <c r="C9" s="96"/>
      <c r="D9" s="96"/>
      <c r="E9" s="92"/>
    </row>
    <row r="10" spans="1:5" x14ac:dyDescent="0.25">
      <c r="B10" s="96"/>
      <c r="C10" s="96"/>
      <c r="D10" s="96"/>
      <c r="E10" s="92"/>
    </row>
    <row r="11" spans="1:5" x14ac:dyDescent="0.25">
      <c r="A11" s="2" t="s">
        <v>11</v>
      </c>
      <c r="B11" s="96" t="s">
        <v>62</v>
      </c>
      <c r="C11" s="96" t="s">
        <v>63</v>
      </c>
      <c r="D11" s="96" t="s">
        <v>35</v>
      </c>
      <c r="E11" s="92" t="s">
        <v>74</v>
      </c>
    </row>
    <row r="12" spans="1:5" x14ac:dyDescent="0.25">
      <c r="A12" s="18" t="s">
        <v>122</v>
      </c>
      <c r="B12" s="96"/>
      <c r="C12" s="98"/>
      <c r="D12" s="96"/>
      <c r="E12" s="92"/>
    </row>
    <row r="13" spans="1:5" x14ac:dyDescent="0.25">
      <c r="A13" s="18" t="s">
        <v>10</v>
      </c>
      <c r="B13" s="96"/>
      <c r="C13" s="98"/>
      <c r="D13" s="96"/>
      <c r="E13" s="92"/>
    </row>
    <row r="14" spans="1:5" x14ac:dyDescent="0.25">
      <c r="A14" s="18" t="s">
        <v>144</v>
      </c>
      <c r="B14" s="96"/>
      <c r="C14" s="98"/>
      <c r="D14" s="96"/>
      <c r="E14" s="92"/>
    </row>
    <row r="15" spans="1:5" x14ac:dyDescent="0.25">
      <c r="A15" t="s">
        <v>143</v>
      </c>
      <c r="B15" s="96"/>
      <c r="C15" s="95"/>
      <c r="D15" s="95"/>
      <c r="E15" s="92"/>
    </row>
    <row r="16" spans="1:5" x14ac:dyDescent="0.25">
      <c r="A16" t="s">
        <v>9</v>
      </c>
      <c r="B16" s="96"/>
      <c r="C16" s="95"/>
      <c r="D16" s="95"/>
      <c r="E16" s="92"/>
    </row>
    <row r="17" spans="1:5" x14ac:dyDescent="0.25">
      <c r="A17" t="s">
        <v>101</v>
      </c>
      <c r="B17" s="96"/>
      <c r="C17" s="95"/>
      <c r="D17" s="95"/>
      <c r="E17" s="92"/>
    </row>
    <row r="18" spans="1:5" x14ac:dyDescent="0.25">
      <c r="A18" t="s">
        <v>7</v>
      </c>
      <c r="B18" s="96"/>
      <c r="C18" s="95"/>
      <c r="D18" s="95"/>
      <c r="E18" s="92"/>
    </row>
    <row r="19" spans="1:5" x14ac:dyDescent="0.25">
      <c r="A19" t="s">
        <v>6</v>
      </c>
      <c r="B19" s="96"/>
      <c r="C19" s="95"/>
      <c r="D19" s="95"/>
      <c r="E19" s="92"/>
    </row>
    <row r="20" spans="1:5" x14ac:dyDescent="0.25">
      <c r="A20" t="s">
        <v>5</v>
      </c>
      <c r="B20" s="96"/>
      <c r="C20" s="95"/>
      <c r="D20" s="95"/>
      <c r="E20" s="92"/>
    </row>
    <row r="21" spans="1:5" x14ac:dyDescent="0.25">
      <c r="A21" t="s">
        <v>104</v>
      </c>
      <c r="B21" s="96"/>
      <c r="C21" s="95"/>
      <c r="D21" s="95"/>
      <c r="E21" s="92"/>
    </row>
    <row r="22" spans="1:5" x14ac:dyDescent="0.25">
      <c r="A22" t="s">
        <v>77</v>
      </c>
      <c r="B22" s="96"/>
      <c r="C22" s="95"/>
      <c r="D22" s="95"/>
      <c r="E22" s="92"/>
    </row>
    <row r="23" spans="1:5" x14ac:dyDescent="0.25">
      <c r="A23" t="s">
        <v>102</v>
      </c>
      <c r="B23" s="96"/>
      <c r="C23" s="95"/>
      <c r="D23" s="95"/>
      <c r="E23" s="92"/>
    </row>
    <row r="24" spans="1:5" x14ac:dyDescent="0.25">
      <c r="A24" t="s">
        <v>103</v>
      </c>
      <c r="B24" s="96"/>
      <c r="C24" s="95"/>
      <c r="D24" s="95"/>
      <c r="E24" s="92"/>
    </row>
    <row r="25" spans="1:5" x14ac:dyDescent="0.25">
      <c r="A25" t="s">
        <v>66</v>
      </c>
      <c r="B25" s="96"/>
      <c r="C25" s="95"/>
      <c r="D25" s="95"/>
      <c r="E25" s="92"/>
    </row>
    <row r="26" spans="1:5" x14ac:dyDescent="0.25">
      <c r="A26" t="s">
        <v>4</v>
      </c>
      <c r="B26" s="96"/>
      <c r="C26" s="95"/>
      <c r="D26" s="95"/>
      <c r="E26" s="92"/>
    </row>
    <row r="27" spans="1:5" ht="15.75" thickBot="1" x14ac:dyDescent="0.3">
      <c r="A27" s="2" t="s">
        <v>3</v>
      </c>
      <c r="B27" s="94">
        <f>SUM(B12:B26)</f>
        <v>0</v>
      </c>
      <c r="C27" s="103">
        <f>SUM(C12:C26)</f>
        <v>0</v>
      </c>
      <c r="D27" s="94">
        <f>B27+C27</f>
        <v>0</v>
      </c>
      <c r="E27" s="92"/>
    </row>
    <row r="28" spans="1:5" ht="15.75" thickTop="1" x14ac:dyDescent="0.25">
      <c r="B28" s="92"/>
      <c r="C28" s="92"/>
      <c r="D28" s="92"/>
      <c r="E28" s="92"/>
    </row>
    <row r="29" spans="1:5" x14ac:dyDescent="0.25">
      <c r="A29" s="2"/>
      <c r="B29" s="101"/>
      <c r="C29" s="92"/>
      <c r="D29" s="92"/>
      <c r="E29" s="92"/>
    </row>
    <row r="30" spans="1:5" x14ac:dyDescent="0.25">
      <c r="A30" s="2" t="s">
        <v>68</v>
      </c>
      <c r="B30" s="101">
        <f>C8+C27</f>
        <v>0</v>
      </c>
      <c r="C30" s="92"/>
      <c r="D30" s="92"/>
      <c r="E30" s="92"/>
    </row>
    <row r="31" spans="1:5" x14ac:dyDescent="0.25">
      <c r="B31" s="92"/>
      <c r="C31" s="92"/>
      <c r="D31" s="92"/>
      <c r="E31" s="92"/>
    </row>
    <row r="32" spans="1:5" x14ac:dyDescent="0.25">
      <c r="B32" s="92"/>
      <c r="C32" s="92"/>
      <c r="D32" s="92"/>
      <c r="E32" s="92"/>
    </row>
    <row r="33" spans="2:5" x14ac:dyDescent="0.25">
      <c r="B33" s="92"/>
      <c r="C33" s="92"/>
      <c r="D33" s="92"/>
      <c r="E33" s="92"/>
    </row>
    <row r="34" spans="2:5" x14ac:dyDescent="0.25">
      <c r="B34" s="92"/>
      <c r="C34" s="92"/>
      <c r="D34" s="92"/>
      <c r="E34" s="92"/>
    </row>
    <row r="35" spans="2:5" x14ac:dyDescent="0.25">
      <c r="B35" s="92"/>
      <c r="C35" s="92"/>
      <c r="D35" s="92"/>
      <c r="E35" s="92"/>
    </row>
    <row r="36" spans="2:5" x14ac:dyDescent="0.25">
      <c r="B36" s="92"/>
      <c r="C36" s="92"/>
      <c r="D36" s="92"/>
      <c r="E36" s="92"/>
    </row>
    <row r="37" spans="2:5" x14ac:dyDescent="0.25">
      <c r="B37" s="92"/>
      <c r="C37" s="92"/>
      <c r="D37" s="92"/>
      <c r="E37" s="92"/>
    </row>
    <row r="38" spans="2:5" x14ac:dyDescent="0.25">
      <c r="B38" s="92"/>
      <c r="C38" s="92"/>
      <c r="D38" s="92"/>
      <c r="E38" s="92"/>
    </row>
    <row r="39" spans="2:5" x14ac:dyDescent="0.25">
      <c r="B39" s="92"/>
      <c r="C39" s="92"/>
      <c r="D39" s="92"/>
      <c r="E39" s="92"/>
    </row>
    <row r="40" spans="2:5" x14ac:dyDescent="0.25">
      <c r="B40" s="92"/>
      <c r="C40" s="92"/>
      <c r="D40" s="92"/>
      <c r="E40" s="92"/>
    </row>
    <row r="41" spans="2:5" x14ac:dyDescent="0.25">
      <c r="B41" s="92"/>
      <c r="C41" s="92"/>
      <c r="D41" s="92"/>
      <c r="E41" s="92"/>
    </row>
    <row r="42" spans="2:5" x14ac:dyDescent="0.25">
      <c r="B42" s="92"/>
      <c r="C42" s="92"/>
      <c r="D42" s="92"/>
      <c r="E42" s="92"/>
    </row>
    <row r="43" spans="2:5" x14ac:dyDescent="0.25">
      <c r="B43" s="92"/>
      <c r="C43" s="92"/>
      <c r="D43" s="92"/>
      <c r="E43" s="92"/>
    </row>
    <row r="44" spans="2:5" x14ac:dyDescent="0.25">
      <c r="B44" s="92"/>
      <c r="C44" s="92"/>
      <c r="D44" s="92"/>
      <c r="E44" s="92"/>
    </row>
    <row r="45" spans="2:5" x14ac:dyDescent="0.25">
      <c r="B45" s="92"/>
      <c r="C45" s="92"/>
      <c r="D45" s="92"/>
      <c r="E45" s="92"/>
    </row>
    <row r="46" spans="2:5" x14ac:dyDescent="0.25">
      <c r="B46" s="92"/>
      <c r="C46" s="92"/>
      <c r="D46" s="92"/>
      <c r="E46" s="92"/>
    </row>
    <row r="47" spans="2:5" x14ac:dyDescent="0.25">
      <c r="B47" s="92"/>
      <c r="C47" s="92"/>
      <c r="D47" s="92"/>
      <c r="E47" s="92"/>
    </row>
    <row r="48" spans="2:5" x14ac:dyDescent="0.25">
      <c r="B48" s="92"/>
      <c r="C48" s="92"/>
      <c r="D48" s="92"/>
      <c r="E48" s="92"/>
    </row>
    <row r="49" spans="2:5" x14ac:dyDescent="0.25">
      <c r="B49" s="92"/>
      <c r="C49" s="92"/>
      <c r="D49" s="92"/>
      <c r="E49" s="92"/>
    </row>
    <row r="50" spans="2:5" x14ac:dyDescent="0.25">
      <c r="B50" s="92"/>
      <c r="C50" s="92"/>
      <c r="D50" s="92"/>
      <c r="E50" s="92"/>
    </row>
    <row r="51" spans="2:5" x14ac:dyDescent="0.25">
      <c r="B51" s="92"/>
      <c r="C51" s="92"/>
      <c r="D51" s="92"/>
      <c r="E51" s="92"/>
    </row>
    <row r="52" spans="2:5" x14ac:dyDescent="0.25">
      <c r="B52" s="92"/>
      <c r="C52" s="92"/>
      <c r="D52" s="92"/>
      <c r="E52" s="92"/>
    </row>
    <row r="53" spans="2:5" x14ac:dyDescent="0.25">
      <c r="B53" s="92"/>
      <c r="C53" s="92"/>
      <c r="D53" s="92"/>
      <c r="E53" s="92"/>
    </row>
    <row r="54" spans="2:5" x14ac:dyDescent="0.25">
      <c r="B54" s="92"/>
      <c r="C54" s="92"/>
      <c r="D54" s="92"/>
      <c r="E54" s="92"/>
    </row>
    <row r="55" spans="2:5" x14ac:dyDescent="0.25">
      <c r="B55" s="92"/>
      <c r="C55" s="92"/>
      <c r="D55" s="92"/>
      <c r="E55" s="92"/>
    </row>
    <row r="56" spans="2:5" x14ac:dyDescent="0.25">
      <c r="B56" s="92"/>
      <c r="C56" s="92"/>
      <c r="D56" s="92"/>
      <c r="E56" s="92"/>
    </row>
    <row r="57" spans="2:5" x14ac:dyDescent="0.25">
      <c r="B57" s="92"/>
      <c r="C57" s="92"/>
      <c r="D57" s="92"/>
      <c r="E57" s="92"/>
    </row>
    <row r="58" spans="2:5" x14ac:dyDescent="0.25">
      <c r="B58" s="92"/>
      <c r="C58" s="92"/>
      <c r="D58" s="92"/>
      <c r="E58" s="92"/>
    </row>
    <row r="59" spans="2:5" x14ac:dyDescent="0.25">
      <c r="B59" s="92"/>
      <c r="C59" s="92"/>
      <c r="D59" s="92"/>
      <c r="E59" s="92"/>
    </row>
    <row r="60" spans="2:5" x14ac:dyDescent="0.25">
      <c r="B60" s="92"/>
      <c r="C60" s="92"/>
      <c r="D60" s="92"/>
      <c r="E60" s="92"/>
    </row>
    <row r="61" spans="2:5" x14ac:dyDescent="0.25">
      <c r="B61" s="92"/>
      <c r="C61" s="92"/>
      <c r="D61" s="92"/>
      <c r="E61" s="92"/>
    </row>
    <row r="62" spans="2:5" x14ac:dyDescent="0.25">
      <c r="B62" s="92"/>
      <c r="C62" s="92"/>
      <c r="D62" s="92"/>
      <c r="E62" s="92"/>
    </row>
    <row r="63" spans="2:5" x14ac:dyDescent="0.25">
      <c r="B63" s="92"/>
      <c r="C63" s="92"/>
      <c r="D63" s="92"/>
      <c r="E63" s="92"/>
    </row>
    <row r="64" spans="2:5" x14ac:dyDescent="0.25">
      <c r="B64" s="92"/>
      <c r="C64" s="92"/>
      <c r="D64" s="92"/>
      <c r="E64" s="92"/>
    </row>
    <row r="65" spans="2:5" x14ac:dyDescent="0.25">
      <c r="B65" s="92"/>
      <c r="C65" s="92"/>
      <c r="D65" s="92"/>
      <c r="E65" s="92"/>
    </row>
    <row r="66" spans="2:5" x14ac:dyDescent="0.25">
      <c r="B66" s="92"/>
      <c r="C66" s="92"/>
      <c r="D66" s="92"/>
      <c r="E66" s="92"/>
    </row>
    <row r="67" spans="2:5" x14ac:dyDescent="0.25">
      <c r="B67" s="92"/>
      <c r="C67" s="92"/>
      <c r="D67" s="92"/>
      <c r="E67" s="92"/>
    </row>
    <row r="68" spans="2:5" x14ac:dyDescent="0.25">
      <c r="B68" s="92"/>
      <c r="C68" s="92"/>
      <c r="D68" s="92"/>
      <c r="E68" s="92"/>
    </row>
    <row r="69" spans="2:5" x14ac:dyDescent="0.25">
      <c r="B69" s="92"/>
      <c r="C69" s="92"/>
      <c r="D69" s="92"/>
      <c r="E69" s="92"/>
    </row>
    <row r="70" spans="2:5" x14ac:dyDescent="0.25">
      <c r="B70" s="92"/>
      <c r="C70" s="92"/>
      <c r="D70" s="92"/>
      <c r="E70" s="92"/>
    </row>
    <row r="71" spans="2:5" x14ac:dyDescent="0.25">
      <c r="B71" s="92"/>
      <c r="C71" s="92"/>
      <c r="D71" s="92"/>
      <c r="E71" s="92"/>
    </row>
    <row r="72" spans="2:5" x14ac:dyDescent="0.25">
      <c r="B72" s="92"/>
      <c r="C72" s="92"/>
      <c r="D72" s="92"/>
      <c r="E72" s="92"/>
    </row>
    <row r="73" spans="2:5" x14ac:dyDescent="0.25">
      <c r="B73" s="92"/>
      <c r="C73" s="92"/>
      <c r="D73" s="92"/>
      <c r="E73" s="92"/>
    </row>
    <row r="74" spans="2:5" x14ac:dyDescent="0.25">
      <c r="B74" s="92"/>
      <c r="C74" s="92"/>
      <c r="D74" s="92"/>
      <c r="E74" s="92"/>
    </row>
    <row r="75" spans="2:5" x14ac:dyDescent="0.25">
      <c r="B75" s="92"/>
      <c r="C75" s="92"/>
      <c r="D75" s="92"/>
      <c r="E75" s="92"/>
    </row>
    <row r="76" spans="2:5" x14ac:dyDescent="0.25">
      <c r="B76" s="92"/>
      <c r="C76" s="92"/>
      <c r="D76" s="92"/>
      <c r="E76" s="92"/>
    </row>
    <row r="77" spans="2:5" x14ac:dyDescent="0.25">
      <c r="B77" s="92"/>
      <c r="C77" s="92"/>
      <c r="D77" s="92"/>
      <c r="E77" s="92"/>
    </row>
    <row r="78" spans="2:5" x14ac:dyDescent="0.25">
      <c r="B78" s="92"/>
      <c r="C78" s="92"/>
      <c r="D78" s="92"/>
      <c r="E78" s="92"/>
    </row>
    <row r="79" spans="2:5" x14ac:dyDescent="0.25">
      <c r="B79" s="92"/>
      <c r="C79" s="92"/>
      <c r="D79" s="92"/>
      <c r="E79" s="92"/>
    </row>
    <row r="80" spans="2:5" x14ac:dyDescent="0.25">
      <c r="B80" s="92"/>
      <c r="C80" s="92"/>
      <c r="D80" s="92"/>
      <c r="E80" s="92"/>
    </row>
    <row r="81" spans="2:5" x14ac:dyDescent="0.25">
      <c r="B81" s="92"/>
      <c r="C81" s="92"/>
      <c r="D81" s="92"/>
      <c r="E81" s="92"/>
    </row>
    <row r="82" spans="2:5" x14ac:dyDescent="0.25">
      <c r="B82" s="92"/>
      <c r="C82" s="92"/>
      <c r="D82" s="92"/>
      <c r="E82" s="92"/>
    </row>
    <row r="83" spans="2:5" x14ac:dyDescent="0.25">
      <c r="B83" s="92"/>
      <c r="C83" s="92"/>
      <c r="D83" s="92"/>
      <c r="E83" s="92"/>
    </row>
    <row r="84" spans="2:5" x14ac:dyDescent="0.25">
      <c r="B84" s="92"/>
      <c r="C84" s="92"/>
      <c r="D84" s="92"/>
      <c r="E84" s="92"/>
    </row>
    <row r="85" spans="2:5" x14ac:dyDescent="0.25">
      <c r="B85" s="92"/>
      <c r="C85" s="92"/>
      <c r="D85" s="92"/>
      <c r="E85" s="92"/>
    </row>
    <row r="86" spans="2:5" x14ac:dyDescent="0.25">
      <c r="B86" s="92"/>
      <c r="C86" s="92"/>
      <c r="D86" s="92"/>
      <c r="E86" s="92"/>
    </row>
    <row r="87" spans="2:5" x14ac:dyDescent="0.25">
      <c r="B87" s="92"/>
      <c r="C87" s="92"/>
      <c r="D87" s="92"/>
      <c r="E87" s="92"/>
    </row>
    <row r="88" spans="2:5" x14ac:dyDescent="0.25">
      <c r="B88" s="92"/>
      <c r="C88" s="92"/>
      <c r="D88" s="92"/>
      <c r="E88" s="92"/>
    </row>
    <row r="89" spans="2:5" x14ac:dyDescent="0.25">
      <c r="B89" s="92"/>
      <c r="C89" s="92"/>
      <c r="D89" s="92"/>
      <c r="E89" s="92"/>
    </row>
    <row r="90" spans="2:5" x14ac:dyDescent="0.25">
      <c r="B90" s="92"/>
      <c r="C90" s="92"/>
      <c r="D90" s="92"/>
      <c r="E90" s="92"/>
    </row>
    <row r="91" spans="2:5" x14ac:dyDescent="0.25">
      <c r="B91" s="92"/>
      <c r="C91" s="92"/>
      <c r="D91" s="92"/>
      <c r="E91" s="92"/>
    </row>
    <row r="92" spans="2:5" x14ac:dyDescent="0.25">
      <c r="B92" s="92"/>
      <c r="C92" s="92"/>
      <c r="D92" s="92"/>
      <c r="E92" s="92"/>
    </row>
    <row r="93" spans="2:5" x14ac:dyDescent="0.25">
      <c r="B93" s="92"/>
      <c r="C93" s="92"/>
      <c r="D93" s="92"/>
      <c r="E93" s="92"/>
    </row>
    <row r="94" spans="2:5" x14ac:dyDescent="0.25">
      <c r="B94" s="92"/>
      <c r="C94" s="92"/>
      <c r="D94" s="92"/>
      <c r="E94" s="92"/>
    </row>
    <row r="95" spans="2:5" x14ac:dyDescent="0.25">
      <c r="B95" s="92"/>
      <c r="C95" s="92"/>
      <c r="D95" s="92"/>
      <c r="E95" s="92"/>
    </row>
    <row r="96" spans="2:5" x14ac:dyDescent="0.25">
      <c r="B96" s="92"/>
      <c r="C96" s="92"/>
      <c r="D96" s="92"/>
      <c r="E96" s="92"/>
    </row>
    <row r="97" spans="2:5" x14ac:dyDescent="0.25">
      <c r="B97" s="92"/>
      <c r="C97" s="92"/>
      <c r="D97" s="92"/>
      <c r="E97" s="92"/>
    </row>
    <row r="98" spans="2:5" x14ac:dyDescent="0.25">
      <c r="B98" s="92"/>
      <c r="C98" s="92"/>
      <c r="D98" s="92"/>
      <c r="E98" s="92"/>
    </row>
    <row r="99" spans="2:5" x14ac:dyDescent="0.25">
      <c r="B99" s="92"/>
      <c r="C99" s="92"/>
      <c r="D99" s="92"/>
      <c r="E99" s="92"/>
    </row>
    <row r="100" spans="2:5" x14ac:dyDescent="0.25">
      <c r="B100" s="92"/>
      <c r="C100" s="92"/>
      <c r="D100" s="92"/>
      <c r="E100" s="92"/>
    </row>
    <row r="101" spans="2:5" x14ac:dyDescent="0.25">
      <c r="B101" s="92"/>
      <c r="C101" s="92"/>
      <c r="D101" s="92"/>
      <c r="E101" s="92"/>
    </row>
    <row r="102" spans="2:5" x14ac:dyDescent="0.25">
      <c r="B102" s="92"/>
      <c r="C102" s="92"/>
      <c r="D102" s="92"/>
      <c r="E102" s="92"/>
    </row>
    <row r="103" spans="2:5" x14ac:dyDescent="0.25">
      <c r="C103" s="92"/>
    </row>
  </sheetData>
  <mergeCells count="1">
    <mergeCell ref="A1:D1"/>
  </mergeCells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4" sqref="J14"/>
    </sheetView>
  </sheetViews>
  <sheetFormatPr defaultRowHeight="15" x14ac:dyDescent="0.25"/>
  <cols>
    <col min="1" max="1" width="10.28515625" customWidth="1"/>
    <col min="2" max="2" width="11.85546875" customWidth="1"/>
    <col min="3" max="3" width="16.28515625" customWidth="1"/>
    <col min="4" max="4" width="13.42578125" customWidth="1"/>
    <col min="5" max="5" width="25.42578125" customWidth="1"/>
    <col min="6" max="6" width="16.28515625" customWidth="1"/>
    <col min="8" max="8" width="16.140625" customWidth="1"/>
    <col min="9" max="9" width="16.42578125" customWidth="1"/>
  </cols>
  <sheetData>
    <row r="1" spans="1:10" x14ac:dyDescent="0.25">
      <c r="A1" s="27" t="s">
        <v>69</v>
      </c>
      <c r="B1" s="28" t="s">
        <v>126</v>
      </c>
      <c r="C1" s="27" t="s">
        <v>71</v>
      </c>
      <c r="D1" s="29" t="s">
        <v>72</v>
      </c>
      <c r="E1" s="27" t="s">
        <v>73</v>
      </c>
      <c r="F1" s="27" t="s">
        <v>74</v>
      </c>
      <c r="G1" s="30" t="s">
        <v>75</v>
      </c>
      <c r="H1" s="64" t="s">
        <v>127</v>
      </c>
      <c r="I1" s="64" t="s">
        <v>130</v>
      </c>
      <c r="J1" s="22"/>
    </row>
    <row r="2" spans="1:10" x14ac:dyDescent="0.25">
      <c r="A2" s="91">
        <v>43214</v>
      </c>
      <c r="B2">
        <v>1253</v>
      </c>
      <c r="C2" t="s">
        <v>119</v>
      </c>
      <c r="D2" s="92">
        <v>-99.97</v>
      </c>
      <c r="E2" t="s">
        <v>123</v>
      </c>
      <c r="F2" t="s">
        <v>121</v>
      </c>
      <c r="G2" t="s">
        <v>117</v>
      </c>
      <c r="H2" t="s">
        <v>134</v>
      </c>
      <c r="I2" t="s">
        <v>135</v>
      </c>
    </row>
    <row r="3" spans="1:10" x14ac:dyDescent="0.25">
      <c r="A3" s="91">
        <v>43214</v>
      </c>
      <c r="B3">
        <v>1254</v>
      </c>
      <c r="C3" t="s">
        <v>119</v>
      </c>
      <c r="D3" s="92">
        <v>-222.6</v>
      </c>
      <c r="E3" t="s">
        <v>123</v>
      </c>
      <c r="F3" t="s">
        <v>124</v>
      </c>
      <c r="G3" t="s">
        <v>117</v>
      </c>
      <c r="H3" t="s">
        <v>139</v>
      </c>
      <c r="I3" t="s">
        <v>140</v>
      </c>
    </row>
    <row r="4" spans="1:10" x14ac:dyDescent="0.25">
      <c r="A4" s="91">
        <v>43220</v>
      </c>
      <c r="B4">
        <v>1257</v>
      </c>
      <c r="C4" t="s">
        <v>128</v>
      </c>
      <c r="D4" s="92">
        <v>-459</v>
      </c>
      <c r="E4" t="s">
        <v>123</v>
      </c>
      <c r="F4" t="s">
        <v>128</v>
      </c>
      <c r="G4" t="s">
        <v>117</v>
      </c>
      <c r="H4" t="s">
        <v>93</v>
      </c>
      <c r="I4" t="s">
        <v>129</v>
      </c>
    </row>
    <row r="5" spans="1:10" x14ac:dyDescent="0.25">
      <c r="A5" s="91">
        <v>43220</v>
      </c>
      <c r="B5">
        <v>1258</v>
      </c>
      <c r="C5" t="s">
        <v>119</v>
      </c>
      <c r="D5" s="93">
        <v>-224</v>
      </c>
      <c r="E5" t="s">
        <v>123</v>
      </c>
      <c r="F5" t="s">
        <v>121</v>
      </c>
      <c r="G5" t="s">
        <v>117</v>
      </c>
      <c r="H5" t="s">
        <v>133</v>
      </c>
      <c r="I5" t="s">
        <v>138</v>
      </c>
    </row>
    <row r="6" spans="1:10" x14ac:dyDescent="0.25">
      <c r="A6" s="91">
        <v>43222</v>
      </c>
      <c r="B6">
        <v>1260</v>
      </c>
      <c r="C6" t="s">
        <v>119</v>
      </c>
      <c r="D6" s="93">
        <v>-560</v>
      </c>
      <c r="E6" t="s">
        <v>123</v>
      </c>
      <c r="F6" t="s">
        <v>121</v>
      </c>
      <c r="H6" t="s">
        <v>136</v>
      </c>
      <c r="I6" t="s">
        <v>137</v>
      </c>
    </row>
    <row r="7" spans="1:10" x14ac:dyDescent="0.25">
      <c r="A7" s="91">
        <v>43222</v>
      </c>
      <c r="B7">
        <v>1261</v>
      </c>
      <c r="C7" t="s">
        <v>119</v>
      </c>
      <c r="D7" s="93">
        <v>-109.99</v>
      </c>
      <c r="E7" t="s">
        <v>123</v>
      </c>
      <c r="F7" t="s">
        <v>121</v>
      </c>
      <c r="G7" t="s">
        <v>117</v>
      </c>
      <c r="H7" t="s">
        <v>133</v>
      </c>
      <c r="I7" t="s">
        <v>141</v>
      </c>
    </row>
    <row r="8" spans="1:10" x14ac:dyDescent="0.25">
      <c r="A8" s="91">
        <v>43222</v>
      </c>
      <c r="B8">
        <v>1262</v>
      </c>
      <c r="C8" t="s">
        <v>131</v>
      </c>
      <c r="D8" s="93">
        <v>-395.03</v>
      </c>
      <c r="E8" t="s">
        <v>123</v>
      </c>
      <c r="F8" t="s">
        <v>131</v>
      </c>
      <c r="G8" t="s">
        <v>117</v>
      </c>
      <c r="H8" t="s">
        <v>142</v>
      </c>
      <c r="I8" t="s">
        <v>132</v>
      </c>
    </row>
    <row r="9" spans="1:10" x14ac:dyDescent="0.25">
      <c r="A9" s="91">
        <v>43238</v>
      </c>
      <c r="B9">
        <v>1277</v>
      </c>
      <c r="C9" t="s">
        <v>124</v>
      </c>
      <c r="D9" s="93">
        <v>-762.62</v>
      </c>
      <c r="E9" t="s">
        <v>123</v>
      </c>
      <c r="F9" t="s">
        <v>124</v>
      </c>
      <c r="G9" t="s">
        <v>117</v>
      </c>
      <c r="H9" t="s">
        <v>148</v>
      </c>
      <c r="I9" t="s">
        <v>149</v>
      </c>
    </row>
    <row r="10" spans="1:10" x14ac:dyDescent="0.25">
      <c r="A10" s="91">
        <v>43238</v>
      </c>
      <c r="B10">
        <v>1278</v>
      </c>
      <c r="C10" t="s">
        <v>124</v>
      </c>
      <c r="D10" s="93">
        <v>-673.98</v>
      </c>
      <c r="E10" t="s">
        <v>123</v>
      </c>
      <c r="F10" t="s">
        <v>124</v>
      </c>
      <c r="G10" t="s">
        <v>117</v>
      </c>
      <c r="H10" t="s">
        <v>142</v>
      </c>
      <c r="I10" t="s">
        <v>147</v>
      </c>
    </row>
    <row r="11" spans="1:10" x14ac:dyDescent="0.25">
      <c r="A11" s="91">
        <v>43238</v>
      </c>
      <c r="B11">
        <v>1279</v>
      </c>
      <c r="C11" t="s">
        <v>145</v>
      </c>
      <c r="D11" s="93">
        <v>-578.98</v>
      </c>
      <c r="E11" t="s">
        <v>123</v>
      </c>
      <c r="F11" t="s">
        <v>145</v>
      </c>
      <c r="G11" t="s">
        <v>117</v>
      </c>
      <c r="H11" t="s">
        <v>139</v>
      </c>
      <c r="I11" t="s">
        <v>146</v>
      </c>
    </row>
    <row r="12" spans="1:10" x14ac:dyDescent="0.25">
      <c r="A12" s="91">
        <v>43243</v>
      </c>
      <c r="B12">
        <v>1286</v>
      </c>
      <c r="C12" t="s">
        <v>150</v>
      </c>
      <c r="D12" s="93">
        <v>-2224.71</v>
      </c>
      <c r="E12" t="s">
        <v>123</v>
      </c>
      <c r="F12" t="s">
        <v>150</v>
      </c>
      <c r="G12" t="s">
        <v>117</v>
      </c>
      <c r="H12" t="s">
        <v>151</v>
      </c>
      <c r="I12" t="s">
        <v>152</v>
      </c>
    </row>
    <row r="13" spans="1:10" x14ac:dyDescent="0.25">
      <c r="A13" s="91">
        <v>43251</v>
      </c>
      <c r="B13">
        <v>1293</v>
      </c>
      <c r="C13" t="s">
        <v>119</v>
      </c>
      <c r="D13" s="93">
        <v>-399.96</v>
      </c>
      <c r="E13" t="s">
        <v>123</v>
      </c>
      <c r="F13" t="s">
        <v>121</v>
      </c>
      <c r="H13" t="s">
        <v>153</v>
      </c>
      <c r="I13" t="s">
        <v>154</v>
      </c>
    </row>
    <row r="14" spans="1:10" x14ac:dyDescent="0.25">
      <c r="A14" s="91">
        <v>43256</v>
      </c>
      <c r="B14">
        <v>1295</v>
      </c>
      <c r="C14" t="s">
        <v>124</v>
      </c>
      <c r="D14" s="93">
        <v>-889.2</v>
      </c>
      <c r="E14" t="s">
        <v>123</v>
      </c>
      <c r="F14" t="s">
        <v>124</v>
      </c>
      <c r="H14" t="s">
        <v>53</v>
      </c>
      <c r="I14" t="s">
        <v>155</v>
      </c>
      <c r="J14" t="s">
        <v>156</v>
      </c>
    </row>
    <row r="23" spans="4:4" x14ac:dyDescent="0.25">
      <c r="D23" s="92">
        <f>SUM(D2:D22)</f>
        <v>-7600.04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Budget</vt:lpstr>
      <vt:lpstr>Checking</vt:lpstr>
      <vt:lpstr>Savings</vt:lpstr>
      <vt:lpstr>Teacher Fund</vt:lpstr>
      <vt:lpstr>Carnival</vt:lpstr>
      <vt:lpstr>Classroom Parties</vt:lpstr>
      <vt:lpstr>Carnival </vt:lpstr>
      <vt:lpstr>PTO Big Ideas</vt:lpstr>
      <vt:lpstr>Budget!Accounts</vt:lpstr>
      <vt:lpstr>Budget!Print_Area</vt:lpstr>
      <vt:lpstr>Checking!Print_Area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Shook, Beth</cp:lastModifiedBy>
  <cp:lastPrinted>2018-08-26T23:11:57Z</cp:lastPrinted>
  <dcterms:created xsi:type="dcterms:W3CDTF">2013-08-07T19:51:53Z</dcterms:created>
  <dcterms:modified xsi:type="dcterms:W3CDTF">2018-11-15T16:28:27Z</dcterms:modified>
</cp:coreProperties>
</file>